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Nagoya\OneDrive\【陸上教室】\2020陸上教室\"/>
    </mc:Choice>
  </mc:AlternateContent>
  <bookViews>
    <workbookView xWindow="1860" yWindow="57600" windowWidth="20490" windowHeight="7770" tabRatio="925"/>
  </bookViews>
  <sheets>
    <sheet name="要項を必ずお読みください" sheetId="37" r:id="rId1"/>
    <sheet name="注意事項" sheetId="4" r:id="rId2"/>
    <sheet name="①参加者一覧表" sheetId="3" r:id="rId3"/>
    <sheet name="②参加人数一覧表" sheetId="17" r:id="rId4"/>
    <sheet name="健康チェックシート提出用" sheetId="39" r:id="rId5"/>
    <sheet name="教室終了後" sheetId="40" r:id="rId6"/>
    <sheet name="Sheet5" sheetId="27" state="hidden" r:id="rId7"/>
    <sheet name="W4R" sheetId="26" state="hidden" r:id="rId8"/>
    <sheet name="data_team" sheetId="19" state="hidden" r:id="rId9"/>
  </sheets>
  <externalReferences>
    <externalReference r:id="rId10"/>
    <externalReference r:id="rId11"/>
    <externalReference r:id="rId12"/>
    <externalReference r:id="rId13"/>
  </externalReferences>
  <definedNames>
    <definedName name="otoko">[1]一覧表!#REF!</definedName>
    <definedName name="_xlnm.Print_Area" localSheetId="2">①参加者一覧表!$A$1:$P$98</definedName>
    <definedName name="_xlnm.Print_Area" localSheetId="3">②参加人数一覧表!$A$1:$J$56</definedName>
    <definedName name="_xlnm.Print_Area" localSheetId="0">要項を必ずお読みください!$A$1:$M$101</definedName>
    <definedName name="sin">[1]一覧表!#REF!</definedName>
    <definedName name="X">[1]一覧表!#REF!</definedName>
    <definedName name="おもて">[1]一覧表!#REF!</definedName>
    <definedName name="リレー">[2]一覧表!$R$13</definedName>
    <definedName name="学年">[3]個人表!$U$7:$U$12</definedName>
    <definedName name="女子種目">[4]一覧表!$U$13:$U$28</definedName>
    <definedName name="小">[1]一覧表!#REF!</definedName>
    <definedName name="小リレー">[1]一覧表!#REF!</definedName>
    <definedName name="小学校">[1]一覧表!#REF!</definedName>
    <definedName name="小学生">[1]一覧表!#REF!</definedName>
    <definedName name="性別">[2]一覧表!$S$13:$S$14</definedName>
    <definedName name="団体カテゴリー">[1]一覧表!#REF!</definedName>
    <definedName name="団体申し込み">[1]一覧表!#REF!</definedName>
    <definedName name="男子種目">[2]一覧表!$T$13:$T$32</definedName>
    <definedName name="男種目">[4]一覧表!$T$13:$T$32</definedName>
    <definedName name="男女">[3]個人表!$V$5:$V$6</definedName>
  </definedNames>
  <calcPr calcId="152511" concurrentCalc="0"/>
</workbook>
</file>

<file path=xl/calcChain.xml><?xml version="1.0" encoding="utf-8"?>
<calcChain xmlns="http://schemas.openxmlformats.org/spreadsheetml/2006/main">
  <c r="T9" i="3" l="1"/>
  <c r="U9" i="3"/>
  <c r="P9" i="3"/>
  <c r="V9" i="3"/>
  <c r="P10"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5" i="3"/>
  <c r="H15" i="17"/>
  <c r="I15" i="17"/>
  <c r="T4" i="3"/>
  <c r="H14" i="17"/>
  <c r="I14" i="17"/>
  <c r="T3" i="3"/>
  <c r="H13" i="17"/>
  <c r="I13" i="17"/>
  <c r="T2" i="3"/>
  <c r="H12" i="17"/>
  <c r="I12" i="17"/>
  <c r="T1" i="3"/>
  <c r="H11" i="17"/>
  <c r="I11" i="17"/>
  <c r="U10" i="3"/>
  <c r="U11" i="3"/>
  <c r="P11" i="3"/>
  <c r="U12" i="3"/>
  <c r="P12" i="3"/>
  <c r="U13" i="3"/>
  <c r="P13" i="3"/>
  <c r="U14" i="3"/>
  <c r="P14" i="3"/>
  <c r="U15" i="3"/>
  <c r="P15" i="3"/>
  <c r="U16" i="3"/>
  <c r="P16" i="3"/>
  <c r="U17" i="3"/>
  <c r="P17" i="3"/>
  <c r="Q19" i="3"/>
  <c r="Q18" i="3"/>
  <c r="Q17" i="3"/>
  <c r="Q16" i="3"/>
  <c r="Q15" i="3"/>
  <c r="Q14" i="3"/>
  <c r="Q12" i="3"/>
  <c r="Q11" i="3"/>
  <c r="C17" i="17"/>
  <c r="C18" i="17"/>
  <c r="C19" i="17"/>
  <c r="C20" i="17"/>
  <c r="V14" i="3"/>
  <c r="V11" i="3"/>
  <c r="V10" i="3"/>
  <c r="V12" i="3"/>
  <c r="V13" i="3"/>
  <c r="V15" i="3"/>
  <c r="V16" i="3"/>
  <c r="V17" i="3"/>
  <c r="U18" i="3"/>
  <c r="P18" i="3"/>
  <c r="V18" i="3"/>
  <c r="U19" i="3"/>
  <c r="P19" i="3"/>
  <c r="V19" i="3"/>
  <c r="U20" i="3"/>
  <c r="P20" i="3"/>
  <c r="V20" i="3"/>
  <c r="U21" i="3"/>
  <c r="P21" i="3"/>
  <c r="V21" i="3"/>
  <c r="U22" i="3"/>
  <c r="P22" i="3"/>
  <c r="V22" i="3"/>
  <c r="U23" i="3"/>
  <c r="P23" i="3"/>
  <c r="V23" i="3"/>
  <c r="U24" i="3"/>
  <c r="P24" i="3"/>
  <c r="V24" i="3"/>
  <c r="U25" i="3"/>
  <c r="P25" i="3"/>
  <c r="V25" i="3"/>
  <c r="U26" i="3"/>
  <c r="P26" i="3"/>
  <c r="V26" i="3"/>
  <c r="U27" i="3"/>
  <c r="P27" i="3"/>
  <c r="V27" i="3"/>
  <c r="U28" i="3"/>
  <c r="P28" i="3"/>
  <c r="V28" i="3"/>
  <c r="U29" i="3"/>
  <c r="P29" i="3"/>
  <c r="V29" i="3"/>
  <c r="U30" i="3"/>
  <c r="P30" i="3"/>
  <c r="V30" i="3"/>
  <c r="U31" i="3"/>
  <c r="P31" i="3"/>
  <c r="V31" i="3"/>
  <c r="U32" i="3"/>
  <c r="P32" i="3"/>
  <c r="V32" i="3"/>
  <c r="U33" i="3"/>
  <c r="P33" i="3"/>
  <c r="V33" i="3"/>
  <c r="U34" i="3"/>
  <c r="P34" i="3"/>
  <c r="V34" i="3"/>
  <c r="U35" i="3"/>
  <c r="P35" i="3"/>
  <c r="V35" i="3"/>
  <c r="U36" i="3"/>
  <c r="P36" i="3"/>
  <c r="V36" i="3"/>
  <c r="U37" i="3"/>
  <c r="P37" i="3"/>
  <c r="V37" i="3"/>
  <c r="U38" i="3"/>
  <c r="P38" i="3"/>
  <c r="V38" i="3"/>
  <c r="U39" i="3"/>
  <c r="P39" i="3"/>
  <c r="V39" i="3"/>
  <c r="U40" i="3"/>
  <c r="P40" i="3"/>
  <c r="V40" i="3"/>
  <c r="U41" i="3"/>
  <c r="P41" i="3"/>
  <c r="V41" i="3"/>
  <c r="U42" i="3"/>
  <c r="P42" i="3"/>
  <c r="V42" i="3"/>
  <c r="U43" i="3"/>
  <c r="P43" i="3"/>
  <c r="V43" i="3"/>
  <c r="U44" i="3"/>
  <c r="P44" i="3"/>
  <c r="V44" i="3"/>
  <c r="U45" i="3"/>
  <c r="P45" i="3"/>
  <c r="V45" i="3"/>
  <c r="U46" i="3"/>
  <c r="P46" i="3"/>
  <c r="V46" i="3"/>
  <c r="U47" i="3"/>
  <c r="P47" i="3"/>
  <c r="V47" i="3"/>
  <c r="U48" i="3"/>
  <c r="P48" i="3"/>
  <c r="V48" i="3"/>
  <c r="U49" i="3"/>
  <c r="P49" i="3"/>
  <c r="V49" i="3"/>
  <c r="U50" i="3"/>
  <c r="P50" i="3"/>
  <c r="V50" i="3"/>
  <c r="U51" i="3"/>
  <c r="P51" i="3"/>
  <c r="V51" i="3"/>
  <c r="U52" i="3"/>
  <c r="P52" i="3"/>
  <c r="V52" i="3"/>
  <c r="U53" i="3"/>
  <c r="P53" i="3"/>
  <c r="V53" i="3"/>
  <c r="U54" i="3"/>
  <c r="P54" i="3"/>
  <c r="V54" i="3"/>
  <c r="U55" i="3"/>
  <c r="P55" i="3"/>
  <c r="V55" i="3"/>
  <c r="U56" i="3"/>
  <c r="P56" i="3"/>
  <c r="V56" i="3"/>
  <c r="U57" i="3"/>
  <c r="P57" i="3"/>
  <c r="V57" i="3"/>
  <c r="U58" i="3"/>
  <c r="P58" i="3"/>
  <c r="V58" i="3"/>
  <c r="U59" i="3"/>
  <c r="P59" i="3"/>
  <c r="V59" i="3"/>
  <c r="U60" i="3"/>
  <c r="P60" i="3"/>
  <c r="V60" i="3"/>
  <c r="U61" i="3"/>
  <c r="P61" i="3"/>
  <c r="V61" i="3"/>
  <c r="U62" i="3"/>
  <c r="P62" i="3"/>
  <c r="V62" i="3"/>
  <c r="U63" i="3"/>
  <c r="P63" i="3"/>
  <c r="V63" i="3"/>
  <c r="U64" i="3"/>
  <c r="P64" i="3"/>
  <c r="V64" i="3"/>
  <c r="U65" i="3"/>
  <c r="P65" i="3"/>
  <c r="V65" i="3"/>
  <c r="U66" i="3"/>
  <c r="P66" i="3"/>
  <c r="V66" i="3"/>
  <c r="U67" i="3"/>
  <c r="P67" i="3"/>
  <c r="V67" i="3"/>
  <c r="U68" i="3"/>
  <c r="P68" i="3"/>
  <c r="V68" i="3"/>
  <c r="U69" i="3"/>
  <c r="P69" i="3"/>
  <c r="V69" i="3"/>
  <c r="U70" i="3"/>
  <c r="P70" i="3"/>
  <c r="V70" i="3"/>
  <c r="U71" i="3"/>
  <c r="P71" i="3"/>
  <c r="V71" i="3"/>
  <c r="U72" i="3"/>
  <c r="P72" i="3"/>
  <c r="V72" i="3"/>
  <c r="U73" i="3"/>
  <c r="P73" i="3"/>
  <c r="V73" i="3"/>
  <c r="U74" i="3"/>
  <c r="P74" i="3"/>
  <c r="V74" i="3"/>
  <c r="U75" i="3"/>
  <c r="P75" i="3"/>
  <c r="V75" i="3"/>
  <c r="U76" i="3"/>
  <c r="P76" i="3"/>
  <c r="V76" i="3"/>
  <c r="U77" i="3"/>
  <c r="P77" i="3"/>
  <c r="V77" i="3"/>
  <c r="U78" i="3"/>
  <c r="P78" i="3"/>
  <c r="V78" i="3"/>
  <c r="U79" i="3"/>
  <c r="P79" i="3"/>
  <c r="V79" i="3"/>
  <c r="U80" i="3"/>
  <c r="P80" i="3"/>
  <c r="V80" i="3"/>
  <c r="U81" i="3"/>
  <c r="P81" i="3"/>
  <c r="V81" i="3"/>
  <c r="U82" i="3"/>
  <c r="P82" i="3"/>
  <c r="V82" i="3"/>
  <c r="U83" i="3"/>
  <c r="P83" i="3"/>
  <c r="V83" i="3"/>
  <c r="U84" i="3"/>
  <c r="P84" i="3"/>
  <c r="V84" i="3"/>
  <c r="U85" i="3"/>
  <c r="P85" i="3"/>
  <c r="V85" i="3"/>
  <c r="U86" i="3"/>
  <c r="P86" i="3"/>
  <c r="V86" i="3"/>
  <c r="U87" i="3"/>
  <c r="P87" i="3"/>
  <c r="V87" i="3"/>
  <c r="U88" i="3"/>
  <c r="P88" i="3"/>
  <c r="V88" i="3"/>
  <c r="U89" i="3"/>
  <c r="P89" i="3"/>
  <c r="V89" i="3"/>
  <c r="U90" i="3"/>
  <c r="P90" i="3"/>
  <c r="V90" i="3"/>
  <c r="U91" i="3"/>
  <c r="P91" i="3"/>
  <c r="V91" i="3"/>
  <c r="U92" i="3"/>
  <c r="P92" i="3"/>
  <c r="V92" i="3"/>
  <c r="U93" i="3"/>
  <c r="P93" i="3"/>
  <c r="V93" i="3"/>
  <c r="U94" i="3"/>
  <c r="P94" i="3"/>
  <c r="V94" i="3"/>
  <c r="U95" i="3"/>
  <c r="P95" i="3"/>
  <c r="V95" i="3"/>
  <c r="U96" i="3"/>
  <c r="P96" i="3"/>
  <c r="V96" i="3"/>
  <c r="U97" i="3"/>
  <c r="P97" i="3"/>
  <c r="V97" i="3"/>
  <c r="U98" i="3"/>
  <c r="P98" i="3"/>
  <c r="V98" i="3"/>
  <c r="W5" i="3"/>
  <c r="W4" i="3"/>
  <c r="W3" i="3"/>
  <c r="N101" i="3"/>
  <c r="Q13" i="3"/>
  <c r="C13" i="17"/>
  <c r="C14" i="17"/>
  <c r="C15" i="17"/>
  <c r="C16" i="17"/>
  <c r="C12" i="17"/>
  <c r="C11" i="17"/>
  <c r="D6" i="17"/>
  <c r="C52" i="17"/>
  <c r="D58" i="17"/>
  <c r="D57" i="17"/>
  <c r="D56" i="17"/>
  <c r="D55" i="17"/>
  <c r="D54" i="17"/>
  <c r="I99" i="3"/>
  <c r="A3" i="17"/>
  <c r="D100" i="3"/>
  <c r="G8" i="17"/>
  <c r="D99" i="3"/>
  <c r="G9" i="17"/>
  <c r="G10" i="17"/>
  <c r="E10" i="17"/>
  <c r="M101" i="3"/>
  <c r="E9" i="17"/>
  <c r="L101" i="3"/>
  <c r="E8" i="17"/>
  <c r="D5" i="17"/>
  <c r="B6" i="17"/>
  <c r="H91" i="27"/>
  <c r="D91" i="27"/>
  <c r="H90" i="27"/>
  <c r="G90" i="27"/>
  <c r="H89" i="27"/>
  <c r="C89" i="27"/>
  <c r="H88" i="27"/>
  <c r="B88" i="27"/>
  <c r="H87" i="27"/>
  <c r="H86" i="27"/>
  <c r="E86" i="27"/>
  <c r="H85" i="27"/>
  <c r="H84" i="27"/>
  <c r="H83" i="27"/>
  <c r="E83" i="27"/>
  <c r="H82" i="27"/>
  <c r="C82" i="27"/>
  <c r="H81" i="27"/>
  <c r="B81" i="27"/>
  <c r="H80" i="27"/>
  <c r="D80" i="27"/>
  <c r="A80" i="27"/>
  <c r="H79" i="27"/>
  <c r="B79" i="27"/>
  <c r="H78" i="27"/>
  <c r="I78" i="27"/>
  <c r="H77" i="27"/>
  <c r="E77" i="27"/>
  <c r="H76" i="27"/>
  <c r="G76" i="27"/>
  <c r="H75" i="27"/>
  <c r="C75" i="27"/>
  <c r="H74" i="27"/>
  <c r="C74" i="27"/>
  <c r="H73" i="27"/>
  <c r="H72" i="27"/>
  <c r="H71" i="27"/>
  <c r="E71" i="27"/>
  <c r="H70" i="27"/>
  <c r="H69" i="27"/>
  <c r="H68" i="27"/>
  <c r="H67" i="27"/>
  <c r="F67" i="27"/>
  <c r="H66" i="27"/>
  <c r="G66" i="27"/>
  <c r="H65" i="27"/>
  <c r="C65" i="27"/>
  <c r="H64" i="27"/>
  <c r="D64" i="27"/>
  <c r="A64" i="27"/>
  <c r="H63" i="27"/>
  <c r="H62" i="27"/>
  <c r="H61" i="27"/>
  <c r="H60" i="27"/>
  <c r="H59" i="27"/>
  <c r="F59" i="27"/>
  <c r="H58" i="27"/>
  <c r="H57" i="27"/>
  <c r="H56" i="27"/>
  <c r="H55" i="27"/>
  <c r="E55" i="27"/>
  <c r="H54" i="27"/>
  <c r="H53" i="27"/>
  <c r="H52" i="27"/>
  <c r="D52" i="27"/>
  <c r="H51" i="27"/>
  <c r="H50" i="27"/>
  <c r="H49" i="27"/>
  <c r="H48" i="27"/>
  <c r="H47" i="27"/>
  <c r="H46" i="27"/>
  <c r="H45" i="27"/>
  <c r="H44" i="27"/>
  <c r="E44" i="27"/>
  <c r="H43" i="27"/>
  <c r="H42" i="27"/>
  <c r="H41" i="27"/>
  <c r="H40" i="27"/>
  <c r="H39" i="27"/>
  <c r="H38" i="27"/>
  <c r="H37" i="27"/>
  <c r="C37" i="27"/>
  <c r="H36" i="27"/>
  <c r="H35" i="27"/>
  <c r="B35" i="27"/>
  <c r="H34" i="27"/>
  <c r="H33" i="27"/>
  <c r="H32" i="27"/>
  <c r="H31" i="27"/>
  <c r="H30" i="27"/>
  <c r="B30" i="27"/>
  <c r="H29" i="27"/>
  <c r="H28" i="27"/>
  <c r="I28" i="27"/>
  <c r="H27" i="27"/>
  <c r="H26" i="27"/>
  <c r="D26" i="27"/>
  <c r="H25" i="27"/>
  <c r="D25" i="27"/>
  <c r="H24" i="27"/>
  <c r="D24" i="27"/>
  <c r="H23" i="27"/>
  <c r="D23" i="27"/>
  <c r="H22" i="27"/>
  <c r="B22" i="27"/>
  <c r="H21" i="27"/>
  <c r="B21" i="27"/>
  <c r="H20" i="27"/>
  <c r="H19" i="27"/>
  <c r="H18" i="27"/>
  <c r="H17" i="27"/>
  <c r="H16" i="27"/>
  <c r="H15" i="27"/>
  <c r="E15" i="27"/>
  <c r="H14" i="27"/>
  <c r="I14" i="27"/>
  <c r="H13" i="27"/>
  <c r="G13" i="27"/>
  <c r="H12" i="27"/>
  <c r="H11" i="27"/>
  <c r="H10" i="27"/>
  <c r="H9" i="27"/>
  <c r="H8" i="27"/>
  <c r="B8" i="27"/>
  <c r="H7" i="27"/>
  <c r="H6" i="27"/>
  <c r="H5" i="27"/>
  <c r="E5" i="27"/>
  <c r="H4" i="27"/>
  <c r="C4" i="27"/>
  <c r="H3" i="27"/>
  <c r="G21" i="17"/>
  <c r="D18" i="27"/>
  <c r="I18" i="27"/>
  <c r="E22" i="27"/>
  <c r="G70" i="27"/>
  <c r="D14" i="27"/>
  <c r="C38" i="27"/>
  <c r="G50" i="27"/>
  <c r="C50" i="27"/>
  <c r="C70" i="27"/>
  <c r="F90" i="27"/>
  <c r="D22" i="27"/>
  <c r="E34" i="27"/>
  <c r="B66" i="27"/>
  <c r="C66" i="27"/>
  <c r="F66" i="27"/>
  <c r="D66" i="27"/>
  <c r="A66" i="27"/>
  <c r="C18" i="27"/>
  <c r="E18" i="27"/>
  <c r="B18" i="27"/>
  <c r="C30" i="27"/>
  <c r="B54" i="27"/>
  <c r="F74" i="27"/>
  <c r="D74" i="27"/>
  <c r="A74" i="27"/>
  <c r="G74" i="27"/>
  <c r="E66" i="27"/>
  <c r="I66" i="27"/>
  <c r="G54" i="27"/>
  <c r="C22" i="27"/>
  <c r="I74" i="27"/>
  <c r="I80" i="27"/>
  <c r="B68" i="27"/>
  <c r="C44" i="27"/>
  <c r="D84" i="27"/>
  <c r="A84" i="27"/>
  <c r="E64" i="27"/>
  <c r="C80" i="27"/>
  <c r="I44" i="27"/>
  <c r="G52" i="27"/>
  <c r="F79" i="27"/>
  <c r="I81" i="27"/>
  <c r="D79" i="27"/>
  <c r="A79" i="27"/>
  <c r="B91" i="27"/>
  <c r="E41" i="27"/>
  <c r="B41" i="27"/>
  <c r="D45" i="27"/>
  <c r="E45" i="27"/>
  <c r="B45" i="27"/>
  <c r="D49" i="27"/>
  <c r="D53" i="27"/>
  <c r="A53" i="27"/>
  <c r="C53" i="27"/>
  <c r="E53" i="27"/>
  <c r="G53" i="27"/>
  <c r="F57" i="27"/>
  <c r="C57" i="27"/>
  <c r="G57" i="27"/>
  <c r="I57" i="27"/>
  <c r="E57" i="27"/>
  <c r="I61" i="27"/>
  <c r="I65" i="27"/>
  <c r="I85" i="27"/>
  <c r="B85" i="27"/>
  <c r="G89" i="27"/>
  <c r="I89" i="27"/>
  <c r="F89" i="27"/>
  <c r="D89" i="27"/>
  <c r="A89" i="27"/>
  <c r="E89" i="27"/>
  <c r="B89" i="27"/>
  <c r="B83" i="27"/>
  <c r="B67" i="27"/>
  <c r="I79" i="27"/>
  <c r="F83" i="27"/>
  <c r="F87" i="27"/>
  <c r="E35" i="27"/>
  <c r="I63" i="27"/>
  <c r="D87" i="27"/>
  <c r="A87" i="27"/>
  <c r="C35" i="27"/>
  <c r="C83" i="27"/>
  <c r="D83" i="27"/>
  <c r="A83" i="27"/>
  <c r="D35" i="27"/>
  <c r="G83" i="27"/>
  <c r="E39" i="27"/>
  <c r="D43" i="27"/>
  <c r="C43" i="27"/>
  <c r="E43" i="27"/>
  <c r="B43" i="27"/>
  <c r="B47" i="27"/>
  <c r="F51" i="27"/>
  <c r="C55" i="27"/>
  <c r="D55" i="27"/>
  <c r="A55" i="27"/>
  <c r="F55" i="27"/>
  <c r="B55" i="27"/>
  <c r="B59" i="27"/>
  <c r="E59" i="27"/>
  <c r="G55" i="27"/>
  <c r="C76" i="27"/>
  <c r="B76" i="27"/>
  <c r="I76" i="27"/>
  <c r="F76" i="27"/>
  <c r="E76" i="27"/>
  <c r="D76" i="27"/>
  <c r="A76" i="27"/>
  <c r="B84" i="27"/>
  <c r="C84" i="27"/>
  <c r="G88" i="27"/>
  <c r="I88" i="27"/>
  <c r="E88" i="27"/>
  <c r="B25" i="27"/>
  <c r="E29" i="27"/>
  <c r="B29" i="27"/>
  <c r="C33" i="27"/>
  <c r="D33" i="27"/>
  <c r="I73" i="27"/>
  <c r="G73" i="27"/>
  <c r="B73" i="27"/>
  <c r="D73" i="27"/>
  <c r="A73" i="27"/>
  <c r="E73" i="27"/>
  <c r="I55" i="27"/>
  <c r="I26" i="27"/>
  <c r="I22" i="27"/>
  <c r="G64" i="27"/>
  <c r="D78" i="27"/>
  <c r="A78" i="27"/>
  <c r="E49" i="27"/>
  <c r="I64" i="27"/>
  <c r="C49" i="27"/>
  <c r="D41" i="27"/>
  <c r="C41" i="27"/>
  <c r="F71" i="27"/>
  <c r="B7" i="27"/>
  <c r="I53" i="27"/>
  <c r="C45" i="27"/>
  <c r="B49" i="27"/>
  <c r="D38" i="27"/>
  <c r="E11" i="27"/>
  <c r="B11" i="27"/>
  <c r="D27" i="27"/>
  <c r="I27" i="27"/>
  <c r="C27" i="27"/>
  <c r="C87" i="27"/>
  <c r="E87" i="27"/>
  <c r="G91" i="27"/>
  <c r="F91" i="27"/>
  <c r="I91" i="27"/>
  <c r="F80" i="27"/>
  <c r="G80" i="27"/>
  <c r="E80" i="27"/>
  <c r="B80" i="27"/>
  <c r="I34" i="27"/>
  <c r="D37" i="27"/>
  <c r="E37" i="27"/>
  <c r="E40" i="27"/>
  <c r="C48" i="27"/>
  <c r="B48" i="27"/>
  <c r="C52" i="27"/>
  <c r="B56" i="27"/>
  <c r="D67" i="27"/>
  <c r="A67" i="27"/>
  <c r="B74" i="27"/>
  <c r="B64" i="27"/>
  <c r="B23" i="27"/>
  <c r="I49" i="27"/>
  <c r="D42" i="27"/>
  <c r="E74" i="27"/>
  <c r="C77" i="27"/>
  <c r="I77" i="27"/>
  <c r="B53" i="27"/>
  <c r="I83" i="27"/>
  <c r="F77" i="27"/>
  <c r="B27" i="27"/>
  <c r="E27" i="27"/>
  <c r="F53" i="27"/>
  <c r="E42" i="27"/>
  <c r="C67" i="27"/>
  <c r="G79" i="27"/>
  <c r="C79" i="27"/>
  <c r="E79" i="27"/>
  <c r="F85" i="27"/>
  <c r="D85" i="27"/>
  <c r="A85" i="27"/>
  <c r="E85" i="27"/>
  <c r="C85" i="27"/>
  <c r="D57" i="27"/>
  <c r="A57" i="27"/>
  <c r="B57" i="27"/>
  <c r="F64" i="27"/>
  <c r="C64" i="27"/>
  <c r="G77" i="27"/>
  <c r="D77" i="27"/>
  <c r="A77" i="27"/>
  <c r="B77" i="27"/>
  <c r="F73" i="27"/>
  <c r="C73" i="27"/>
  <c r="F81" i="27"/>
  <c r="G81" i="27"/>
  <c r="C81" i="27"/>
  <c r="D81" i="27"/>
  <c r="A81" i="27"/>
  <c r="E81" i="27"/>
  <c r="G85" i="27"/>
  <c r="E91" i="27"/>
  <c r="C91" i="27"/>
  <c r="C23" i="27"/>
  <c r="I23" i="27"/>
  <c r="E23" i="27"/>
  <c r="I50" i="27"/>
  <c r="I45" i="27"/>
  <c r="I46" i="27"/>
  <c r="I41" i="27"/>
  <c r="I42" i="27"/>
  <c r="I43" i="27"/>
  <c r="I38" i="27"/>
  <c r="I33" i="27"/>
  <c r="I37" i="27"/>
  <c r="I35" i="27"/>
  <c r="I11" i="27"/>
  <c r="I30" i="27"/>
  <c r="I20" i="27"/>
  <c r="E75" i="27"/>
  <c r="E67" i="27"/>
  <c r="E90" i="27"/>
  <c r="E63" i="27"/>
  <c r="E56" i="27"/>
  <c r="B52" i="27"/>
  <c r="I48" i="27"/>
  <c r="B40" i="27"/>
  <c r="D82" i="27"/>
  <c r="A82" i="27"/>
  <c r="D75" i="27"/>
  <c r="A75" i="27"/>
  <c r="F82" i="27"/>
  <c r="D71" i="27"/>
  <c r="A71" i="27"/>
  <c r="B75" i="27"/>
  <c r="F78" i="27"/>
  <c r="C59" i="27"/>
  <c r="D59" i="27"/>
  <c r="A59" i="27"/>
  <c r="G71" i="27"/>
  <c r="C71" i="27"/>
  <c r="E28" i="27"/>
  <c r="I90" i="27"/>
  <c r="I82" i="27"/>
  <c r="I56" i="27"/>
  <c r="G75" i="27"/>
  <c r="G63" i="27"/>
  <c r="C56" i="27"/>
  <c r="A52" i="27"/>
  <c r="D48" i="27"/>
  <c r="B78" i="27"/>
  <c r="I75" i="27"/>
  <c r="I59" i="27"/>
  <c r="F75" i="27"/>
  <c r="I71" i="27"/>
  <c r="I67" i="27"/>
  <c r="B63" i="27"/>
  <c r="D28" i="27"/>
  <c r="D44" i="27"/>
  <c r="B44" i="27"/>
  <c r="B82" i="27"/>
  <c r="G82" i="27"/>
  <c r="C90" i="27"/>
  <c r="E82" i="27"/>
  <c r="E52" i="27"/>
  <c r="F56" i="27"/>
  <c r="B90" i="27"/>
  <c r="G67" i="27"/>
  <c r="F52" i="27"/>
  <c r="E48" i="27"/>
  <c r="G59" i="27"/>
  <c r="B71" i="27"/>
  <c r="I52" i="27"/>
  <c r="D90" i="27"/>
  <c r="A90" i="27"/>
  <c r="E24" i="27"/>
  <c r="C24" i="27"/>
  <c r="I24" i="27"/>
  <c r="B24" i="27"/>
  <c r="B36" i="27"/>
  <c r="C36" i="27"/>
  <c r="I36" i="27"/>
  <c r="D36" i="27"/>
  <c r="E36" i="27"/>
  <c r="D32" i="27"/>
  <c r="B32" i="27"/>
  <c r="E32" i="27"/>
  <c r="C32" i="27"/>
  <c r="I32" i="27"/>
  <c r="B28" i="27"/>
  <c r="I29" i="27"/>
  <c r="D29" i="27"/>
  <c r="E25" i="27"/>
  <c r="B33" i="27"/>
  <c r="C29" i="27"/>
  <c r="I25" i="27"/>
  <c r="C25" i="27"/>
  <c r="D30" i="27"/>
  <c r="B37" i="27"/>
  <c r="E30" i="27"/>
  <c r="E33" i="27"/>
  <c r="B26" i="27"/>
  <c r="B38" i="27"/>
  <c r="I21" i="27"/>
  <c r="D21" i="27"/>
  <c r="E21" i="27"/>
  <c r="C21" i="27"/>
  <c r="E13" i="27"/>
  <c r="D6" i="27"/>
  <c r="B42" i="27"/>
  <c r="C42" i="27"/>
  <c r="E46" i="27"/>
  <c r="D46" i="27"/>
  <c r="B46" i="27"/>
  <c r="F50" i="27"/>
  <c r="B50" i="27"/>
  <c r="E50" i="27"/>
  <c r="D50" i="27"/>
  <c r="A50" i="27"/>
  <c r="F61" i="27"/>
  <c r="C61" i="27"/>
  <c r="G61" i="27"/>
  <c r="B61" i="27"/>
  <c r="D61" i="27"/>
  <c r="A61" i="27"/>
  <c r="I84" i="27"/>
  <c r="E84" i="27"/>
  <c r="G84" i="27"/>
  <c r="C58" i="27"/>
  <c r="D62" i="27"/>
  <c r="F62" i="27"/>
  <c r="G62" i="27"/>
  <c r="B62" i="27"/>
  <c r="B65" i="27"/>
  <c r="C46" i="27"/>
  <c r="I62" i="27"/>
  <c r="D3" i="27"/>
  <c r="B3" i="27"/>
  <c r="C11" i="27"/>
  <c r="D11" i="27"/>
  <c r="D40" i="27"/>
  <c r="E61" i="27"/>
  <c r="I54" i="27"/>
  <c r="C62" i="27"/>
  <c r="F84" i="27"/>
  <c r="C26" i="27"/>
  <c r="E26" i="27"/>
  <c r="B87" i="27"/>
  <c r="I87" i="27"/>
  <c r="G87" i="27"/>
  <c r="E38" i="27"/>
  <c r="E62" i="27"/>
  <c r="I8" i="27"/>
  <c r="B16" i="27"/>
  <c r="D8" i="27"/>
  <c r="I16" i="27"/>
  <c r="D19" i="27"/>
  <c r="E19" i="27"/>
  <c r="E16" i="27"/>
  <c r="E9" i="27"/>
  <c r="I13" i="27"/>
  <c r="C5" i="27"/>
  <c r="D13" i="27"/>
  <c r="B9" i="27"/>
  <c r="D17" i="27"/>
  <c r="B13" i="27"/>
  <c r="C13" i="27"/>
  <c r="C14" i="27"/>
  <c r="I6" i="27"/>
  <c r="E3" i="27"/>
  <c r="C3" i="27"/>
  <c r="B6" i="27"/>
  <c r="E14" i="27"/>
  <c r="E7" i="27"/>
  <c r="B14" i="27"/>
  <c r="I15" i="27"/>
  <c r="C8" i="27"/>
  <c r="D12" i="27"/>
  <c r="D15" i="27"/>
  <c r="D4" i="27"/>
  <c r="I4" i="27"/>
  <c r="E8" i="27"/>
  <c r="E4" i="27"/>
  <c r="B4" i="27"/>
  <c r="B15" i="27"/>
  <c r="C15" i="27"/>
  <c r="C9" i="27"/>
  <c r="I9" i="27"/>
  <c r="B5" i="27"/>
  <c r="D9" i="27"/>
  <c r="C6" i="27"/>
  <c r="E6" i="27"/>
  <c r="D5" i="27"/>
  <c r="E10" i="27"/>
  <c r="B10" i="27"/>
  <c r="E20" i="27"/>
  <c r="D20" i="27"/>
  <c r="B20" i="27"/>
  <c r="F72" i="27"/>
  <c r="G72" i="27"/>
  <c r="I72" i="27"/>
  <c r="I17" i="27"/>
  <c r="I39" i="27"/>
  <c r="C86" i="27"/>
  <c r="B86" i="27"/>
  <c r="B17" i="27"/>
  <c r="C17" i="27"/>
  <c r="D39" i="27"/>
  <c r="B39" i="27"/>
  <c r="G65" i="27"/>
  <c r="F65" i="27"/>
  <c r="B72" i="27"/>
  <c r="B31" i="27"/>
  <c r="E65" i="27"/>
  <c r="C20" i="27"/>
  <c r="C12" i="27"/>
  <c r="I12" i="27"/>
  <c r="E12" i="27"/>
  <c r="B12" i="27"/>
  <c r="C28" i="27"/>
  <c r="D70" i="27"/>
  <c r="A70" i="27"/>
  <c r="I70" i="27"/>
  <c r="B70" i="27"/>
  <c r="E70" i="27"/>
  <c r="F70" i="27"/>
  <c r="F88" i="27"/>
  <c r="C88" i="27"/>
  <c r="D88" i="27"/>
  <c r="A88" i="27"/>
  <c r="D60" i="27"/>
  <c r="I60" i="27"/>
  <c r="G68" i="27"/>
  <c r="D68" i="27"/>
  <c r="A68" i="27"/>
  <c r="G86" i="27"/>
  <c r="F86" i="27"/>
  <c r="F60" i="27"/>
  <c r="I86" i="27"/>
  <c r="E17" i="27"/>
  <c r="C39" i="27"/>
  <c r="D65" i="27"/>
  <c r="A65" i="27"/>
  <c r="C68" i="27"/>
  <c r="D72" i="27"/>
  <c r="A72" i="27"/>
  <c r="F68" i="27"/>
  <c r="I68" i="27"/>
  <c r="E68" i="27"/>
  <c r="D10" i="27"/>
  <c r="D86" i="27"/>
  <c r="A86" i="27"/>
  <c r="E78" i="27"/>
  <c r="C78" i="27"/>
  <c r="G78" i="27"/>
  <c r="A62" i="27"/>
  <c r="A91" i="27"/>
  <c r="I3" i="27"/>
  <c r="I5" i="27"/>
  <c r="B19" i="27"/>
  <c r="C19" i="27"/>
  <c r="I19" i="27"/>
  <c r="E72" i="27"/>
  <c r="C72" i="27"/>
  <c r="D16" i="27"/>
  <c r="C16" i="27"/>
  <c r="G56" i="27"/>
  <c r="D56" i="27"/>
  <c r="A56" i="27"/>
  <c r="C63" i="27"/>
  <c r="F63" i="27"/>
  <c r="D63" i="27"/>
  <c r="A63" i="27"/>
  <c r="C69" i="27"/>
  <c r="G69" i="27"/>
  <c r="E69" i="27"/>
  <c r="B69" i="27"/>
  <c r="F69" i="27"/>
  <c r="D69" i="27"/>
  <c r="A69" i="27"/>
  <c r="I69" i="27"/>
  <c r="C31" i="27"/>
  <c r="E31" i="27"/>
  <c r="D31" i="27"/>
  <c r="D58" i="27"/>
  <c r="A58" i="27"/>
  <c r="E58" i="27"/>
  <c r="F58" i="27"/>
  <c r="G58" i="27"/>
  <c r="B58" i="27"/>
  <c r="I58" i="27"/>
  <c r="I31" i="27"/>
  <c r="D7" i="27"/>
  <c r="C7" i="27"/>
  <c r="I7" i="27"/>
  <c r="I10" i="27"/>
  <c r="C10" i="27"/>
  <c r="D34" i="27"/>
  <c r="C34" i="27"/>
  <c r="B34" i="27"/>
  <c r="I40" i="27"/>
  <c r="C40" i="27"/>
  <c r="D47" i="27"/>
  <c r="E47" i="27"/>
  <c r="C47" i="27"/>
  <c r="I47" i="27"/>
  <c r="B51" i="27"/>
  <c r="D51" i="27"/>
  <c r="G51" i="27"/>
  <c r="E51" i="27"/>
  <c r="C51" i="27"/>
  <c r="A51" i="27"/>
  <c r="I51" i="27"/>
  <c r="C54" i="27"/>
  <c r="F54" i="27"/>
  <c r="D54" i="27"/>
  <c r="A54" i="27"/>
  <c r="E54" i="27"/>
  <c r="G60" i="27"/>
  <c r="B60" i="27"/>
  <c r="C60" i="27"/>
  <c r="E60" i="27"/>
  <c r="A60" i="27"/>
  <c r="G39" i="27"/>
  <c r="G34" i="27"/>
  <c r="G30" i="27"/>
  <c r="G8" i="27"/>
  <c r="G48" i="27"/>
  <c r="G7" i="27"/>
  <c r="G18" i="27"/>
  <c r="G20" i="27"/>
  <c r="G4" i="27"/>
  <c r="D2" i="26"/>
  <c r="G16" i="27"/>
  <c r="G23" i="27"/>
  <c r="G3" i="27"/>
  <c r="G37" i="27"/>
  <c r="G36" i="27"/>
  <c r="G42" i="27"/>
  <c r="G41" i="27"/>
  <c r="G35" i="27"/>
  <c r="G26" i="27"/>
  <c r="G17" i="27"/>
  <c r="F26" i="27"/>
  <c r="A35" i="27"/>
  <c r="A7" i="27"/>
  <c r="A47" i="27"/>
  <c r="A33" i="27"/>
  <c r="A41" i="27"/>
  <c r="F27" i="27"/>
  <c r="F30" i="27"/>
  <c r="F19" i="27"/>
  <c r="F40" i="27"/>
  <c r="F44" i="27"/>
  <c r="A36" i="27"/>
  <c r="F32" i="27"/>
  <c r="F36" i="27"/>
  <c r="A29" i="27"/>
  <c r="A46" i="27"/>
  <c r="F7" i="27"/>
  <c r="A11" i="27"/>
  <c r="F6" i="27"/>
  <c r="A6" i="27"/>
  <c r="A8" i="27"/>
  <c r="A12" i="27"/>
  <c r="A17" i="27"/>
  <c r="A34" i="27"/>
  <c r="A4" i="27"/>
  <c r="A15" i="19"/>
  <c r="H15" i="19"/>
  <c r="A2" i="19"/>
  <c r="M2" i="19"/>
  <c r="A16" i="19"/>
  <c r="I15" i="19"/>
  <c r="A3" i="19"/>
  <c r="L3" i="19"/>
  <c r="A25" i="27"/>
  <c r="F4" i="27"/>
  <c r="F41" i="27"/>
  <c r="F3" i="27"/>
  <c r="A43" i="27"/>
  <c r="A27" i="27"/>
  <c r="F23" i="27"/>
  <c r="A44" i="27"/>
  <c r="A32" i="27"/>
  <c r="A3" i="27"/>
  <c r="A40" i="27"/>
  <c r="A19" i="27"/>
  <c r="A13" i="27"/>
  <c r="A15" i="27"/>
  <c r="A20" i="27"/>
  <c r="F17" i="27"/>
  <c r="F28" i="27"/>
  <c r="A10" i="27"/>
  <c r="A2" i="26"/>
  <c r="A5" i="19"/>
  <c r="A23" i="19"/>
  <c r="J23" i="19"/>
  <c r="A7" i="19"/>
  <c r="A25" i="19"/>
  <c r="A28" i="27"/>
  <c r="A42" i="27"/>
  <c r="A37" i="27"/>
  <c r="A45" i="27"/>
  <c r="F47" i="27"/>
  <c r="A19" i="19"/>
  <c r="I19" i="19"/>
  <c r="A21" i="19"/>
  <c r="I21" i="19"/>
  <c r="A22" i="19"/>
  <c r="M22" i="19"/>
  <c r="A4" i="19"/>
  <c r="F31" i="27"/>
  <c r="A39" i="27"/>
  <c r="A5" i="27"/>
  <c r="F5" i="27"/>
  <c r="F42" i="27"/>
  <c r="F21" i="27"/>
  <c r="F43" i="27"/>
  <c r="A23" i="27"/>
  <c r="F33" i="27"/>
  <c r="F49" i="27"/>
  <c r="F34" i="27"/>
  <c r="F11" i="27"/>
  <c r="F38" i="27"/>
  <c r="F45" i="27"/>
  <c r="F18" i="27"/>
  <c r="A22" i="27"/>
  <c r="H19" i="19"/>
  <c r="F48" i="27"/>
  <c r="A21" i="27"/>
  <c r="F37" i="27"/>
  <c r="F24" i="27"/>
  <c r="F8" i="27"/>
  <c r="F15" i="27"/>
  <c r="A6" i="19"/>
  <c r="A14" i="19"/>
  <c r="A18" i="19"/>
  <c r="M18" i="19"/>
  <c r="A24" i="19"/>
  <c r="I24" i="19"/>
  <c r="A17" i="19"/>
  <c r="F10" i="27"/>
  <c r="F9" i="27"/>
  <c r="A9" i="27"/>
  <c r="A14" i="27"/>
  <c r="F14" i="27"/>
  <c r="F13" i="27"/>
  <c r="F16" i="27"/>
  <c r="A16" i="27"/>
  <c r="F46" i="27"/>
  <c r="A30" i="27"/>
  <c r="A48" i="27"/>
  <c r="A38" i="27"/>
  <c r="A31" i="27"/>
  <c r="F25" i="27"/>
  <c r="F35" i="27"/>
  <c r="A49" i="27"/>
  <c r="F22" i="27"/>
  <c r="F20" i="27"/>
  <c r="G10" i="27"/>
  <c r="G12" i="27"/>
  <c r="G19" i="27"/>
  <c r="G21" i="27"/>
  <c r="G25" i="27"/>
  <c r="G31" i="27"/>
  <c r="G47" i="27"/>
  <c r="G45" i="27"/>
  <c r="G44" i="27"/>
  <c r="G46" i="27"/>
  <c r="G22" i="27"/>
  <c r="G6" i="27"/>
  <c r="G28" i="27"/>
  <c r="G5" i="27"/>
  <c r="G15" i="27"/>
  <c r="G14" i="27"/>
  <c r="G29" i="27"/>
  <c r="G24" i="27"/>
  <c r="G27" i="27"/>
  <c r="G11" i="27"/>
  <c r="G43" i="27"/>
  <c r="G49" i="27"/>
  <c r="K7" i="19"/>
  <c r="M7" i="19"/>
  <c r="L5" i="19"/>
  <c r="I4" i="19"/>
  <c r="M5" i="19"/>
  <c r="J4" i="19"/>
  <c r="L19" i="19"/>
  <c r="J5" i="19"/>
  <c r="H2" i="26"/>
  <c r="L6" i="19"/>
  <c r="L15" i="19"/>
  <c r="B6" i="19"/>
  <c r="I14" i="19"/>
  <c r="B19" i="19"/>
  <c r="J2" i="19"/>
  <c r="G33" i="27"/>
  <c r="L14" i="19"/>
  <c r="B2" i="19"/>
  <c r="H16" i="19"/>
  <c r="J15" i="19"/>
  <c r="M6" i="19"/>
  <c r="B14" i="19"/>
  <c r="I16" i="19"/>
  <c r="I2" i="19"/>
  <c r="G32" i="27"/>
  <c r="H7" i="19"/>
  <c r="F2" i="26"/>
  <c r="I2" i="26"/>
  <c r="H17" i="19"/>
  <c r="H2" i="19"/>
  <c r="H6" i="19"/>
  <c r="H5" i="19"/>
  <c r="B15" i="19"/>
  <c r="K15" i="19"/>
  <c r="L24" i="19"/>
  <c r="M14" i="19"/>
  <c r="H14" i="19"/>
  <c r="K22" i="19"/>
  <c r="M19" i="19"/>
  <c r="K16" i="19"/>
  <c r="L2" i="19"/>
  <c r="K2" i="19"/>
  <c r="G9" i="27"/>
  <c r="F12" i="27"/>
  <c r="A24" i="27"/>
  <c r="F29" i="27"/>
  <c r="G38" i="27"/>
  <c r="G40" i="27"/>
  <c r="D16" i="19"/>
  <c r="M15" i="19"/>
  <c r="J6" i="19"/>
  <c r="C14" i="19"/>
  <c r="J19" i="19"/>
  <c r="K19" i="19"/>
  <c r="M16" i="19"/>
  <c r="D2" i="19"/>
  <c r="A18" i="27"/>
  <c r="A26" i="27"/>
  <c r="F39" i="27"/>
  <c r="B24" i="19"/>
  <c r="K24" i="19"/>
  <c r="J22" i="19"/>
  <c r="A20" i="19"/>
  <c r="C23" i="19"/>
  <c r="M24" i="19"/>
  <c r="J24" i="19"/>
  <c r="J21" i="19"/>
  <c r="D24" i="19"/>
  <c r="D25" i="19"/>
  <c r="L25" i="19"/>
  <c r="B22" i="19"/>
  <c r="J25" i="19"/>
  <c r="D22" i="19"/>
  <c r="L22" i="19"/>
  <c r="C25" i="19"/>
  <c r="B25" i="19"/>
  <c r="K25" i="19"/>
  <c r="I25" i="19"/>
  <c r="C22" i="19"/>
  <c r="H22" i="19"/>
  <c r="I22" i="19"/>
  <c r="D21" i="19"/>
  <c r="M25" i="19"/>
  <c r="E2" i="26"/>
  <c r="C2" i="26"/>
  <c r="H24" i="19"/>
  <c r="L23" i="19"/>
  <c r="K2" i="26"/>
  <c r="L18" i="19"/>
  <c r="M23" i="19"/>
  <c r="K21" i="19"/>
  <c r="B23" i="19"/>
  <c r="B3" i="19"/>
  <c r="C21" i="19"/>
  <c r="L21" i="19"/>
  <c r="I23" i="19"/>
  <c r="M21" i="19"/>
  <c r="B21" i="19"/>
  <c r="K23" i="19"/>
  <c r="H23" i="19"/>
  <c r="J18" i="19"/>
  <c r="I17" i="19"/>
  <c r="J17" i="19"/>
  <c r="L17" i="19"/>
  <c r="K17" i="19"/>
  <c r="M17" i="19"/>
  <c r="B17" i="19"/>
  <c r="K6" i="19"/>
  <c r="I6" i="19"/>
  <c r="B4" i="19"/>
  <c r="L4" i="19"/>
  <c r="M4" i="19"/>
  <c r="K4" i="19"/>
  <c r="B16" i="19"/>
  <c r="J16" i="19"/>
  <c r="L16" i="19"/>
  <c r="B7" i="19"/>
  <c r="J7" i="19"/>
  <c r="I7" i="19"/>
  <c r="L7" i="19"/>
  <c r="B18" i="19"/>
  <c r="K18" i="19"/>
  <c r="I18" i="19"/>
  <c r="I3" i="19"/>
  <c r="M3" i="19"/>
  <c r="K3" i="19"/>
  <c r="J3" i="19"/>
  <c r="J14" i="19"/>
  <c r="K14" i="19"/>
  <c r="I5" i="19"/>
  <c r="K5" i="19"/>
  <c r="B5" i="19"/>
  <c r="D23" i="19"/>
  <c r="C17" i="19"/>
  <c r="C5" i="19"/>
  <c r="C18" i="19"/>
  <c r="C4" i="19"/>
  <c r="C15" i="19"/>
  <c r="C3" i="19"/>
  <c r="C7" i="19"/>
  <c r="C2" i="19"/>
  <c r="C6" i="19"/>
  <c r="D17" i="19"/>
  <c r="D3" i="19"/>
  <c r="D7" i="19"/>
  <c r="D18" i="19"/>
  <c r="D14" i="19"/>
  <c r="D15" i="19"/>
  <c r="D4" i="19"/>
  <c r="D5" i="19"/>
  <c r="C19" i="19"/>
  <c r="H21" i="19"/>
  <c r="H3" i="19"/>
  <c r="J2" i="26"/>
  <c r="H18" i="19"/>
  <c r="D19" i="19"/>
  <c r="C24" i="19"/>
  <c r="G2" i="26"/>
  <c r="H4" i="19"/>
  <c r="C16" i="19"/>
  <c r="D6" i="19"/>
  <c r="B20" i="19"/>
  <c r="K20" i="19"/>
  <c r="J20" i="19"/>
  <c r="C20" i="19"/>
  <c r="L20" i="19"/>
  <c r="M20" i="19"/>
  <c r="I20" i="19"/>
  <c r="H20" i="19"/>
  <c r="D20" i="19"/>
  <c r="A13" i="19"/>
  <c r="A10" i="19"/>
  <c r="A12" i="19"/>
  <c r="H25" i="19"/>
  <c r="A9" i="19"/>
  <c r="A11" i="19"/>
  <c r="A8" i="19"/>
  <c r="L8" i="19"/>
  <c r="M8" i="19"/>
  <c r="H8" i="19"/>
  <c r="C8" i="19"/>
  <c r="J8" i="19"/>
  <c r="I8" i="19"/>
  <c r="B8" i="19"/>
  <c r="K8" i="19"/>
  <c r="D8" i="19"/>
  <c r="K11" i="19"/>
  <c r="B11" i="19"/>
  <c r="D11" i="19"/>
  <c r="I11" i="19"/>
  <c r="C11" i="19"/>
  <c r="J11" i="19"/>
  <c r="M11" i="19"/>
  <c r="L11" i="19"/>
  <c r="H11" i="19"/>
  <c r="B12" i="19"/>
  <c r="J12" i="19"/>
  <c r="L12" i="19"/>
  <c r="M12" i="19"/>
  <c r="I12" i="19"/>
  <c r="D12" i="19"/>
  <c r="H12" i="19"/>
  <c r="K12" i="19"/>
  <c r="C12" i="19"/>
  <c r="L10" i="19"/>
  <c r="B10" i="19"/>
  <c r="M10" i="19"/>
  <c r="D10" i="19"/>
  <c r="I10" i="19"/>
  <c r="J10" i="19"/>
  <c r="H10" i="19"/>
  <c r="K10" i="19"/>
  <c r="C10" i="19"/>
  <c r="B9" i="19"/>
  <c r="D9" i="19"/>
  <c r="L9" i="19"/>
  <c r="I9" i="19"/>
  <c r="K9" i="19"/>
  <c r="C9" i="19"/>
  <c r="M9" i="19"/>
  <c r="H9" i="19"/>
  <c r="J9" i="19"/>
  <c r="H13" i="19"/>
  <c r="C13" i="19"/>
  <c r="K13" i="19"/>
  <c r="I13" i="19"/>
  <c r="L13" i="19"/>
  <c r="M13" i="19"/>
  <c r="B13" i="19"/>
  <c r="J13" i="19"/>
  <c r="D13" i="19"/>
  <c r="H2" i="27"/>
  <c r="D2" i="27"/>
  <c r="A2" i="27"/>
  <c r="F2" i="27"/>
  <c r="G2" i="27"/>
  <c r="E2" i="27"/>
  <c r="I2" i="27"/>
  <c r="C2" i="27"/>
  <c r="B2" i="27"/>
  <c r="H16" i="17"/>
  <c r="I16" i="17"/>
  <c r="I17" i="17"/>
  <c r="I18" i="17"/>
  <c r="I19" i="17"/>
  <c r="H18" i="17"/>
  <c r="H17" i="17"/>
</calcChain>
</file>

<file path=xl/comments1.xml><?xml version="1.0" encoding="utf-8"?>
<comments xmlns="http://schemas.openxmlformats.org/spreadsheetml/2006/main">
  <authors>
    <author>nagoya area</author>
    <author>fumiaki</author>
  </authors>
  <commentList>
    <comment ref="F8" authorId="0" shapeId="0">
      <text>
        <r>
          <rPr>
            <b/>
            <sz val="14"/>
            <color indexed="81"/>
            <rFont val="ＭＳ Ｐゴシック"/>
            <family val="3"/>
            <charset val="128"/>
          </rPr>
          <t>生年は西暦で入力してください。</t>
        </r>
      </text>
    </comment>
    <comment ref="O8" authorId="0" shapeId="0">
      <text>
        <r>
          <rPr>
            <b/>
            <sz val="12"/>
            <color indexed="81"/>
            <rFont val="ＭＳ Ｐゴシック"/>
            <family val="3"/>
            <charset val="128"/>
          </rPr>
          <t>県大会３位以内入賞の場合は○を選択してください。</t>
        </r>
      </text>
    </comment>
    <comment ref="F9" authorId="0" shapeId="0">
      <text>
        <r>
          <rPr>
            <b/>
            <sz val="14"/>
            <color indexed="81"/>
            <rFont val="ＭＳ Ｐゴシック"/>
            <family val="3"/>
            <charset val="128"/>
          </rPr>
          <t>生年は西暦で入力してください。</t>
        </r>
      </text>
    </comment>
    <comment ref="K9" authorId="1" shapeId="0">
      <text>
        <r>
          <rPr>
            <b/>
            <sz val="20"/>
            <color indexed="81"/>
            <rFont val="ＭＳ ゴシック"/>
            <family val="3"/>
            <charset val="128"/>
          </rPr>
          <t xml:space="preserve">リストからは、参加希望種目を選択してください。
</t>
        </r>
      </text>
    </comment>
    <comment ref="L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 authorId="0" shapeId="0">
      <text>
        <r>
          <rPr>
            <b/>
            <sz val="12"/>
            <color indexed="81"/>
            <rFont val="ＭＳ Ｐゴシック"/>
            <family val="3"/>
            <charset val="128"/>
          </rPr>
          <t>県大会３位以内入賞の場合は○を選択してください。</t>
        </r>
      </text>
    </comment>
    <comment ref="K10" authorId="1" shapeId="0">
      <text>
        <r>
          <rPr>
            <b/>
            <sz val="20"/>
            <color indexed="81"/>
            <rFont val="ＭＳ ゴシック"/>
            <family val="3"/>
            <charset val="128"/>
          </rPr>
          <t xml:space="preserve">リストからは、参加希望種目を選択してください。
</t>
        </r>
      </text>
    </comment>
    <comment ref="L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0" authorId="0" shapeId="0">
      <text>
        <r>
          <rPr>
            <b/>
            <sz val="12"/>
            <color indexed="81"/>
            <rFont val="ＭＳ Ｐゴシック"/>
            <family val="3"/>
            <charset val="128"/>
          </rPr>
          <t>県大会３位以内入賞の場合は○を選択してください。</t>
        </r>
      </text>
    </comment>
    <comment ref="K11" authorId="1" shapeId="0">
      <text>
        <r>
          <rPr>
            <b/>
            <sz val="20"/>
            <color indexed="81"/>
            <rFont val="ＭＳ ゴシック"/>
            <family val="3"/>
            <charset val="128"/>
          </rPr>
          <t xml:space="preserve">リストからは、参加希望種目を選択してください。
</t>
        </r>
      </text>
    </comment>
    <comment ref="L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1" authorId="0" shapeId="0">
      <text>
        <r>
          <rPr>
            <b/>
            <sz val="12"/>
            <color indexed="81"/>
            <rFont val="ＭＳ Ｐゴシック"/>
            <family val="3"/>
            <charset val="128"/>
          </rPr>
          <t>県大会３位以内入賞の場合は○を選択してください。</t>
        </r>
      </text>
    </comment>
    <comment ref="K12" authorId="1" shapeId="0">
      <text>
        <r>
          <rPr>
            <b/>
            <sz val="20"/>
            <color indexed="81"/>
            <rFont val="ＭＳ ゴシック"/>
            <family val="3"/>
            <charset val="128"/>
          </rPr>
          <t xml:space="preserve">リストからは、参加希望種目を選択してください。
</t>
        </r>
      </text>
    </comment>
    <comment ref="L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2" authorId="0" shapeId="0">
      <text>
        <r>
          <rPr>
            <b/>
            <sz val="12"/>
            <color indexed="81"/>
            <rFont val="ＭＳ Ｐゴシック"/>
            <family val="3"/>
            <charset val="128"/>
          </rPr>
          <t>県大会３位以内入賞の場合は○を選択してください。</t>
        </r>
      </text>
    </comment>
    <comment ref="K13" authorId="1" shapeId="0">
      <text>
        <r>
          <rPr>
            <b/>
            <sz val="20"/>
            <color indexed="81"/>
            <rFont val="ＭＳ ゴシック"/>
            <family val="3"/>
            <charset val="128"/>
          </rPr>
          <t xml:space="preserve">リストからは、参加希望種目を選択してください。
</t>
        </r>
      </text>
    </comment>
    <comment ref="L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3" authorId="0" shapeId="0">
      <text>
        <r>
          <rPr>
            <b/>
            <sz val="12"/>
            <color indexed="81"/>
            <rFont val="ＭＳ Ｐゴシック"/>
            <family val="3"/>
            <charset val="128"/>
          </rPr>
          <t>県大会３位以内入賞の場合は○を選択してください。</t>
        </r>
      </text>
    </comment>
    <comment ref="K14" authorId="1" shapeId="0">
      <text>
        <r>
          <rPr>
            <b/>
            <sz val="20"/>
            <color indexed="81"/>
            <rFont val="ＭＳ ゴシック"/>
            <family val="3"/>
            <charset val="128"/>
          </rPr>
          <t xml:space="preserve">リストからは、参加希望種目を選択してください。
</t>
        </r>
      </text>
    </comment>
    <comment ref="L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4" authorId="0" shapeId="0">
      <text>
        <r>
          <rPr>
            <b/>
            <sz val="12"/>
            <color indexed="81"/>
            <rFont val="ＭＳ Ｐゴシック"/>
            <family val="3"/>
            <charset val="128"/>
          </rPr>
          <t>県大会３位以内入賞の場合は○を選択してください。</t>
        </r>
      </text>
    </comment>
    <comment ref="K15" authorId="1" shapeId="0">
      <text>
        <r>
          <rPr>
            <b/>
            <sz val="20"/>
            <color indexed="81"/>
            <rFont val="ＭＳ ゴシック"/>
            <family val="3"/>
            <charset val="128"/>
          </rPr>
          <t xml:space="preserve">リストからは、参加希望種目を選択してください。
</t>
        </r>
      </text>
    </comment>
    <comment ref="L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5" authorId="0" shapeId="0">
      <text>
        <r>
          <rPr>
            <b/>
            <sz val="12"/>
            <color indexed="81"/>
            <rFont val="ＭＳ Ｐゴシック"/>
            <family val="3"/>
            <charset val="128"/>
          </rPr>
          <t>県大会３位以内入賞の場合は○を選択してください。</t>
        </r>
      </text>
    </comment>
    <comment ref="K16" authorId="1" shapeId="0">
      <text>
        <r>
          <rPr>
            <b/>
            <sz val="20"/>
            <color indexed="81"/>
            <rFont val="ＭＳ ゴシック"/>
            <family val="3"/>
            <charset val="128"/>
          </rPr>
          <t xml:space="preserve">リストからは、参加希望種目を選択してください。
</t>
        </r>
      </text>
    </comment>
    <comment ref="L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6" authorId="0" shapeId="0">
      <text>
        <r>
          <rPr>
            <b/>
            <sz val="12"/>
            <color indexed="81"/>
            <rFont val="ＭＳ Ｐゴシック"/>
            <family val="3"/>
            <charset val="128"/>
          </rPr>
          <t>県大会３位以内入賞の場合は○を選択してください。</t>
        </r>
      </text>
    </comment>
    <comment ref="K17" authorId="1" shapeId="0">
      <text>
        <r>
          <rPr>
            <b/>
            <sz val="20"/>
            <color indexed="81"/>
            <rFont val="ＭＳ ゴシック"/>
            <family val="3"/>
            <charset val="128"/>
          </rPr>
          <t xml:space="preserve">リストからは、参加希望種目を選択してください。
</t>
        </r>
      </text>
    </comment>
    <comment ref="L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7" authorId="0" shapeId="0">
      <text>
        <r>
          <rPr>
            <b/>
            <sz val="12"/>
            <color indexed="81"/>
            <rFont val="ＭＳ Ｐゴシック"/>
            <family val="3"/>
            <charset val="128"/>
          </rPr>
          <t>県大会３位以内入賞の場合は○を選択してください。</t>
        </r>
      </text>
    </comment>
    <comment ref="K18" authorId="1" shapeId="0">
      <text>
        <r>
          <rPr>
            <b/>
            <sz val="20"/>
            <color indexed="81"/>
            <rFont val="ＭＳ ゴシック"/>
            <family val="3"/>
            <charset val="128"/>
          </rPr>
          <t xml:space="preserve">リストからは、参加希望種目を選択してください。
</t>
        </r>
      </text>
    </comment>
    <comment ref="L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8" authorId="0" shapeId="0">
      <text>
        <r>
          <rPr>
            <b/>
            <sz val="12"/>
            <color indexed="81"/>
            <rFont val="ＭＳ Ｐゴシック"/>
            <family val="3"/>
            <charset val="128"/>
          </rPr>
          <t>県大会３位以内入賞の場合は○を選択してください。</t>
        </r>
      </text>
    </comment>
    <comment ref="K19" authorId="1" shapeId="0">
      <text>
        <r>
          <rPr>
            <b/>
            <sz val="20"/>
            <color indexed="81"/>
            <rFont val="ＭＳ ゴシック"/>
            <family val="3"/>
            <charset val="128"/>
          </rPr>
          <t xml:space="preserve">リストからは、参加希望種目を選択してください。
</t>
        </r>
      </text>
    </comment>
    <comment ref="L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1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19" authorId="0" shapeId="0">
      <text>
        <r>
          <rPr>
            <b/>
            <sz val="12"/>
            <color indexed="81"/>
            <rFont val="ＭＳ Ｐゴシック"/>
            <family val="3"/>
            <charset val="128"/>
          </rPr>
          <t>県大会３位以内入賞の場合は○を選択してください。</t>
        </r>
      </text>
    </comment>
    <comment ref="K20" authorId="1" shapeId="0">
      <text>
        <r>
          <rPr>
            <b/>
            <sz val="20"/>
            <color indexed="81"/>
            <rFont val="ＭＳ ゴシック"/>
            <family val="3"/>
            <charset val="128"/>
          </rPr>
          <t xml:space="preserve">リストからは、参加希望種目を選択してください。
</t>
        </r>
      </text>
    </comment>
    <comment ref="L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0" authorId="0" shapeId="0">
      <text>
        <r>
          <rPr>
            <b/>
            <sz val="12"/>
            <color indexed="81"/>
            <rFont val="ＭＳ Ｐゴシック"/>
            <family val="3"/>
            <charset val="128"/>
          </rPr>
          <t>県大会３位以内入賞の場合は○を選択してください。</t>
        </r>
      </text>
    </comment>
    <comment ref="K21" authorId="1" shapeId="0">
      <text>
        <r>
          <rPr>
            <b/>
            <sz val="20"/>
            <color indexed="81"/>
            <rFont val="ＭＳ ゴシック"/>
            <family val="3"/>
            <charset val="128"/>
          </rPr>
          <t xml:space="preserve">リストからは、参加希望種目を選択してください。
</t>
        </r>
      </text>
    </comment>
    <comment ref="L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1" authorId="0" shapeId="0">
      <text>
        <r>
          <rPr>
            <b/>
            <sz val="12"/>
            <color indexed="81"/>
            <rFont val="ＭＳ Ｐゴシック"/>
            <family val="3"/>
            <charset val="128"/>
          </rPr>
          <t>県大会３位以内入賞の場合は○を選択してください。</t>
        </r>
      </text>
    </comment>
    <comment ref="K22" authorId="1" shapeId="0">
      <text>
        <r>
          <rPr>
            <b/>
            <sz val="20"/>
            <color indexed="81"/>
            <rFont val="ＭＳ ゴシック"/>
            <family val="3"/>
            <charset val="128"/>
          </rPr>
          <t xml:space="preserve">リストからは、参加希望種目を選択してください。
</t>
        </r>
      </text>
    </comment>
    <comment ref="L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2" authorId="0" shapeId="0">
      <text>
        <r>
          <rPr>
            <b/>
            <sz val="12"/>
            <color indexed="81"/>
            <rFont val="ＭＳ Ｐゴシック"/>
            <family val="3"/>
            <charset val="128"/>
          </rPr>
          <t>県大会３位以内入賞の場合は○を選択してください。</t>
        </r>
      </text>
    </comment>
    <comment ref="K23" authorId="1" shapeId="0">
      <text>
        <r>
          <rPr>
            <b/>
            <sz val="20"/>
            <color indexed="81"/>
            <rFont val="ＭＳ ゴシック"/>
            <family val="3"/>
            <charset val="128"/>
          </rPr>
          <t xml:space="preserve">リストからは、参加希望種目を選択してください。
</t>
        </r>
      </text>
    </comment>
    <comment ref="L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3" authorId="0" shapeId="0">
      <text>
        <r>
          <rPr>
            <b/>
            <sz val="12"/>
            <color indexed="81"/>
            <rFont val="ＭＳ Ｐゴシック"/>
            <family val="3"/>
            <charset val="128"/>
          </rPr>
          <t>県大会３位以内入賞の場合は○を選択してください。</t>
        </r>
      </text>
    </comment>
    <comment ref="K24" authorId="1" shapeId="0">
      <text>
        <r>
          <rPr>
            <b/>
            <sz val="20"/>
            <color indexed="81"/>
            <rFont val="ＭＳ ゴシック"/>
            <family val="3"/>
            <charset val="128"/>
          </rPr>
          <t xml:space="preserve">リストからは、参加希望種目を選択してください。
</t>
        </r>
      </text>
    </comment>
    <comment ref="L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4" authorId="0" shapeId="0">
      <text>
        <r>
          <rPr>
            <b/>
            <sz val="12"/>
            <color indexed="81"/>
            <rFont val="ＭＳ Ｐゴシック"/>
            <family val="3"/>
            <charset val="128"/>
          </rPr>
          <t>県大会３位以内入賞の場合は○を選択してください。</t>
        </r>
      </text>
    </comment>
    <comment ref="K25" authorId="1" shapeId="0">
      <text>
        <r>
          <rPr>
            <b/>
            <sz val="20"/>
            <color indexed="81"/>
            <rFont val="ＭＳ ゴシック"/>
            <family val="3"/>
            <charset val="128"/>
          </rPr>
          <t xml:space="preserve">リストからは、参加希望種目を選択してください。
</t>
        </r>
      </text>
    </comment>
    <comment ref="L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5" authorId="0" shapeId="0">
      <text>
        <r>
          <rPr>
            <b/>
            <sz val="12"/>
            <color indexed="81"/>
            <rFont val="ＭＳ Ｐゴシック"/>
            <family val="3"/>
            <charset val="128"/>
          </rPr>
          <t>県大会３位以内入賞の場合は○を選択してください。</t>
        </r>
      </text>
    </comment>
    <comment ref="K26" authorId="1" shapeId="0">
      <text>
        <r>
          <rPr>
            <b/>
            <sz val="20"/>
            <color indexed="81"/>
            <rFont val="ＭＳ ゴシック"/>
            <family val="3"/>
            <charset val="128"/>
          </rPr>
          <t xml:space="preserve">リストからは、参加希望種目を選択してください。
</t>
        </r>
      </text>
    </comment>
    <comment ref="L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6" authorId="0" shapeId="0">
      <text>
        <r>
          <rPr>
            <b/>
            <sz val="12"/>
            <color indexed="81"/>
            <rFont val="ＭＳ Ｐゴシック"/>
            <family val="3"/>
            <charset val="128"/>
          </rPr>
          <t>県大会３位以内入賞の場合は○を選択してください。</t>
        </r>
      </text>
    </comment>
    <comment ref="K27" authorId="1" shapeId="0">
      <text>
        <r>
          <rPr>
            <b/>
            <sz val="20"/>
            <color indexed="81"/>
            <rFont val="ＭＳ ゴシック"/>
            <family val="3"/>
            <charset val="128"/>
          </rPr>
          <t xml:space="preserve">リストからは、参加希望種目を選択してください。
</t>
        </r>
      </text>
    </comment>
    <comment ref="L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7" authorId="0" shapeId="0">
      <text>
        <r>
          <rPr>
            <b/>
            <sz val="12"/>
            <color indexed="81"/>
            <rFont val="ＭＳ Ｐゴシック"/>
            <family val="3"/>
            <charset val="128"/>
          </rPr>
          <t>県大会３位以内入賞の場合は○を選択してください。</t>
        </r>
      </text>
    </comment>
    <comment ref="K28" authorId="1" shapeId="0">
      <text>
        <r>
          <rPr>
            <b/>
            <sz val="20"/>
            <color indexed="81"/>
            <rFont val="ＭＳ ゴシック"/>
            <family val="3"/>
            <charset val="128"/>
          </rPr>
          <t xml:space="preserve">リストからは、参加希望種目を選択してください。
</t>
        </r>
      </text>
    </comment>
    <comment ref="L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8" authorId="0" shapeId="0">
      <text>
        <r>
          <rPr>
            <b/>
            <sz val="12"/>
            <color indexed="81"/>
            <rFont val="ＭＳ Ｐゴシック"/>
            <family val="3"/>
            <charset val="128"/>
          </rPr>
          <t>県大会３位以内入賞の場合は○を選択してください。</t>
        </r>
      </text>
    </comment>
    <comment ref="K29" authorId="1" shapeId="0">
      <text>
        <r>
          <rPr>
            <b/>
            <sz val="20"/>
            <color indexed="81"/>
            <rFont val="ＭＳ ゴシック"/>
            <family val="3"/>
            <charset val="128"/>
          </rPr>
          <t xml:space="preserve">リストからは、参加希望種目を選択してください。
</t>
        </r>
      </text>
    </comment>
    <comment ref="L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2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29" authorId="0" shapeId="0">
      <text>
        <r>
          <rPr>
            <b/>
            <sz val="12"/>
            <color indexed="81"/>
            <rFont val="ＭＳ Ｐゴシック"/>
            <family val="3"/>
            <charset val="128"/>
          </rPr>
          <t>県大会３位以内入賞の場合は○を選択してください。</t>
        </r>
      </text>
    </comment>
    <comment ref="K30" authorId="1" shapeId="0">
      <text>
        <r>
          <rPr>
            <b/>
            <sz val="20"/>
            <color indexed="81"/>
            <rFont val="ＭＳ ゴシック"/>
            <family val="3"/>
            <charset val="128"/>
          </rPr>
          <t xml:space="preserve">リストからは、参加希望種目を選択してください。
</t>
        </r>
      </text>
    </comment>
    <comment ref="L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0" authorId="0" shapeId="0">
      <text>
        <r>
          <rPr>
            <b/>
            <sz val="12"/>
            <color indexed="81"/>
            <rFont val="ＭＳ Ｐゴシック"/>
            <family val="3"/>
            <charset val="128"/>
          </rPr>
          <t>県大会３位以内入賞の場合は○を選択してください。</t>
        </r>
      </text>
    </comment>
    <comment ref="K31" authorId="1" shapeId="0">
      <text>
        <r>
          <rPr>
            <b/>
            <sz val="20"/>
            <color indexed="81"/>
            <rFont val="ＭＳ ゴシック"/>
            <family val="3"/>
            <charset val="128"/>
          </rPr>
          <t xml:space="preserve">リストからは、参加希望種目を選択してください。
</t>
        </r>
      </text>
    </comment>
    <comment ref="L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1" authorId="0" shapeId="0">
      <text>
        <r>
          <rPr>
            <b/>
            <sz val="12"/>
            <color indexed="81"/>
            <rFont val="ＭＳ Ｐゴシック"/>
            <family val="3"/>
            <charset val="128"/>
          </rPr>
          <t>県大会３位以内入賞の場合は○を選択してください。</t>
        </r>
      </text>
    </comment>
    <comment ref="K32" authorId="1" shapeId="0">
      <text>
        <r>
          <rPr>
            <b/>
            <sz val="20"/>
            <color indexed="81"/>
            <rFont val="ＭＳ ゴシック"/>
            <family val="3"/>
            <charset val="128"/>
          </rPr>
          <t xml:space="preserve">リストからは、参加希望種目を選択してください。
</t>
        </r>
      </text>
    </comment>
    <comment ref="L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2" authorId="0" shapeId="0">
      <text>
        <r>
          <rPr>
            <b/>
            <sz val="12"/>
            <color indexed="81"/>
            <rFont val="ＭＳ Ｐゴシック"/>
            <family val="3"/>
            <charset val="128"/>
          </rPr>
          <t>県大会３位以内入賞の場合は○を選択してください。</t>
        </r>
      </text>
    </comment>
    <comment ref="K33" authorId="1" shapeId="0">
      <text>
        <r>
          <rPr>
            <b/>
            <sz val="20"/>
            <color indexed="81"/>
            <rFont val="ＭＳ ゴシック"/>
            <family val="3"/>
            <charset val="128"/>
          </rPr>
          <t xml:space="preserve">リストからは、参加希望種目を選択してください。
</t>
        </r>
      </text>
    </comment>
    <comment ref="L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3" authorId="0" shapeId="0">
      <text>
        <r>
          <rPr>
            <b/>
            <sz val="12"/>
            <color indexed="81"/>
            <rFont val="ＭＳ Ｐゴシック"/>
            <family val="3"/>
            <charset val="128"/>
          </rPr>
          <t>県大会３位以内入賞の場合は○を選択してください。</t>
        </r>
      </text>
    </comment>
    <comment ref="K34" authorId="1" shapeId="0">
      <text>
        <r>
          <rPr>
            <b/>
            <sz val="20"/>
            <color indexed="81"/>
            <rFont val="ＭＳ ゴシック"/>
            <family val="3"/>
            <charset val="128"/>
          </rPr>
          <t xml:space="preserve">リストからは、参加希望種目を選択してください。
</t>
        </r>
      </text>
    </comment>
    <comment ref="L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4" authorId="0" shapeId="0">
      <text>
        <r>
          <rPr>
            <b/>
            <sz val="12"/>
            <color indexed="81"/>
            <rFont val="ＭＳ Ｐゴシック"/>
            <family val="3"/>
            <charset val="128"/>
          </rPr>
          <t>県大会３位以内入賞の場合は○を選択してください。</t>
        </r>
      </text>
    </comment>
    <comment ref="K35" authorId="1" shapeId="0">
      <text>
        <r>
          <rPr>
            <b/>
            <sz val="20"/>
            <color indexed="81"/>
            <rFont val="ＭＳ ゴシック"/>
            <family val="3"/>
            <charset val="128"/>
          </rPr>
          <t xml:space="preserve">リストからは、参加希望種目を選択してください。
</t>
        </r>
      </text>
    </comment>
    <comment ref="L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5" authorId="0" shapeId="0">
      <text>
        <r>
          <rPr>
            <b/>
            <sz val="12"/>
            <color indexed="81"/>
            <rFont val="ＭＳ Ｐゴシック"/>
            <family val="3"/>
            <charset val="128"/>
          </rPr>
          <t>県大会３位以内入賞の場合は○を選択してください。</t>
        </r>
      </text>
    </comment>
    <comment ref="K36" authorId="1" shapeId="0">
      <text>
        <r>
          <rPr>
            <b/>
            <sz val="20"/>
            <color indexed="81"/>
            <rFont val="ＭＳ ゴシック"/>
            <family val="3"/>
            <charset val="128"/>
          </rPr>
          <t xml:space="preserve">リストからは、参加希望種目を選択してください。
</t>
        </r>
      </text>
    </comment>
    <comment ref="L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6" authorId="0" shapeId="0">
      <text>
        <r>
          <rPr>
            <b/>
            <sz val="12"/>
            <color indexed="81"/>
            <rFont val="ＭＳ Ｐゴシック"/>
            <family val="3"/>
            <charset val="128"/>
          </rPr>
          <t>県大会３位以内入賞の場合は○を選択してください。</t>
        </r>
      </text>
    </comment>
    <comment ref="K37" authorId="1" shapeId="0">
      <text>
        <r>
          <rPr>
            <b/>
            <sz val="20"/>
            <color indexed="81"/>
            <rFont val="ＭＳ ゴシック"/>
            <family val="3"/>
            <charset val="128"/>
          </rPr>
          <t xml:space="preserve">リストからは、参加希望種目を選択してください。
</t>
        </r>
      </text>
    </comment>
    <comment ref="L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7" authorId="0" shapeId="0">
      <text>
        <r>
          <rPr>
            <b/>
            <sz val="12"/>
            <color indexed="81"/>
            <rFont val="ＭＳ Ｐゴシック"/>
            <family val="3"/>
            <charset val="128"/>
          </rPr>
          <t>県大会３位以内入賞の場合は○を選択してください。</t>
        </r>
      </text>
    </comment>
    <comment ref="K38" authorId="1" shapeId="0">
      <text>
        <r>
          <rPr>
            <b/>
            <sz val="20"/>
            <color indexed="81"/>
            <rFont val="ＭＳ ゴシック"/>
            <family val="3"/>
            <charset val="128"/>
          </rPr>
          <t xml:space="preserve">リストからは、参加希望種目を選択してください。
</t>
        </r>
      </text>
    </comment>
    <comment ref="L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8" authorId="0" shapeId="0">
      <text>
        <r>
          <rPr>
            <b/>
            <sz val="12"/>
            <color indexed="81"/>
            <rFont val="ＭＳ Ｐゴシック"/>
            <family val="3"/>
            <charset val="128"/>
          </rPr>
          <t>県大会３位以内入賞の場合は○を選択してください。</t>
        </r>
      </text>
    </comment>
    <comment ref="K39" authorId="1" shapeId="0">
      <text>
        <r>
          <rPr>
            <b/>
            <sz val="20"/>
            <color indexed="81"/>
            <rFont val="ＭＳ ゴシック"/>
            <family val="3"/>
            <charset val="128"/>
          </rPr>
          <t xml:space="preserve">リストからは、参加希望種目を選択してください。
</t>
        </r>
      </text>
    </comment>
    <comment ref="L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3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39" authorId="0" shapeId="0">
      <text>
        <r>
          <rPr>
            <b/>
            <sz val="12"/>
            <color indexed="81"/>
            <rFont val="ＭＳ Ｐゴシック"/>
            <family val="3"/>
            <charset val="128"/>
          </rPr>
          <t>県大会３位以内入賞の場合は○を選択してください。</t>
        </r>
      </text>
    </comment>
    <comment ref="K40" authorId="1" shapeId="0">
      <text>
        <r>
          <rPr>
            <b/>
            <sz val="20"/>
            <color indexed="81"/>
            <rFont val="ＭＳ ゴシック"/>
            <family val="3"/>
            <charset val="128"/>
          </rPr>
          <t xml:space="preserve">リストからは、参加希望種目を選択してください。
</t>
        </r>
      </text>
    </comment>
    <comment ref="L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0" authorId="0" shapeId="0">
      <text>
        <r>
          <rPr>
            <b/>
            <sz val="12"/>
            <color indexed="81"/>
            <rFont val="ＭＳ Ｐゴシック"/>
            <family val="3"/>
            <charset val="128"/>
          </rPr>
          <t>県大会３位以内入賞の場合は○を選択してください。</t>
        </r>
      </text>
    </comment>
    <comment ref="K41" authorId="1" shapeId="0">
      <text>
        <r>
          <rPr>
            <b/>
            <sz val="20"/>
            <color indexed="81"/>
            <rFont val="ＭＳ ゴシック"/>
            <family val="3"/>
            <charset val="128"/>
          </rPr>
          <t xml:space="preserve">リストからは、参加希望種目を選択してください。
</t>
        </r>
      </text>
    </comment>
    <comment ref="L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1" authorId="0" shapeId="0">
      <text>
        <r>
          <rPr>
            <b/>
            <sz val="12"/>
            <color indexed="81"/>
            <rFont val="ＭＳ Ｐゴシック"/>
            <family val="3"/>
            <charset val="128"/>
          </rPr>
          <t>県大会３位以内入賞の場合は○を選択してください。</t>
        </r>
      </text>
    </comment>
    <comment ref="K42" authorId="1" shapeId="0">
      <text>
        <r>
          <rPr>
            <b/>
            <sz val="20"/>
            <color indexed="81"/>
            <rFont val="ＭＳ ゴシック"/>
            <family val="3"/>
            <charset val="128"/>
          </rPr>
          <t xml:space="preserve">リストからは、参加希望種目を選択してください。
</t>
        </r>
      </text>
    </comment>
    <comment ref="L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2" authorId="0" shapeId="0">
      <text>
        <r>
          <rPr>
            <b/>
            <sz val="12"/>
            <color indexed="81"/>
            <rFont val="ＭＳ Ｐゴシック"/>
            <family val="3"/>
            <charset val="128"/>
          </rPr>
          <t>県大会３位以内入賞の場合は○を選択してください。</t>
        </r>
      </text>
    </comment>
    <comment ref="K43" authorId="1" shapeId="0">
      <text>
        <r>
          <rPr>
            <b/>
            <sz val="20"/>
            <color indexed="81"/>
            <rFont val="ＭＳ ゴシック"/>
            <family val="3"/>
            <charset val="128"/>
          </rPr>
          <t xml:space="preserve">リストからは、参加希望種目を選択してください。
</t>
        </r>
      </text>
    </comment>
    <comment ref="L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3" authorId="0" shapeId="0">
      <text>
        <r>
          <rPr>
            <b/>
            <sz val="12"/>
            <color indexed="81"/>
            <rFont val="ＭＳ Ｐゴシック"/>
            <family val="3"/>
            <charset val="128"/>
          </rPr>
          <t>県大会３位以内入賞の場合は○を選択してください。</t>
        </r>
      </text>
    </comment>
    <comment ref="K44" authorId="1" shapeId="0">
      <text>
        <r>
          <rPr>
            <b/>
            <sz val="20"/>
            <color indexed="81"/>
            <rFont val="ＭＳ ゴシック"/>
            <family val="3"/>
            <charset val="128"/>
          </rPr>
          <t xml:space="preserve">リストからは、参加希望種目を選択してください。
</t>
        </r>
      </text>
    </comment>
    <comment ref="L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4" authorId="0" shapeId="0">
      <text>
        <r>
          <rPr>
            <b/>
            <sz val="12"/>
            <color indexed="81"/>
            <rFont val="ＭＳ Ｐゴシック"/>
            <family val="3"/>
            <charset val="128"/>
          </rPr>
          <t>県大会３位以内入賞の場合は○を選択してください。</t>
        </r>
      </text>
    </comment>
    <comment ref="K45" authorId="1" shapeId="0">
      <text>
        <r>
          <rPr>
            <b/>
            <sz val="20"/>
            <color indexed="81"/>
            <rFont val="ＭＳ ゴシック"/>
            <family val="3"/>
            <charset val="128"/>
          </rPr>
          <t xml:space="preserve">リストからは、参加希望種目を選択してください。
</t>
        </r>
      </text>
    </comment>
    <comment ref="L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5" authorId="0" shapeId="0">
      <text>
        <r>
          <rPr>
            <b/>
            <sz val="12"/>
            <color indexed="81"/>
            <rFont val="ＭＳ Ｐゴシック"/>
            <family val="3"/>
            <charset val="128"/>
          </rPr>
          <t>県大会３位以内入賞の場合は○を選択してください。</t>
        </r>
      </text>
    </comment>
    <comment ref="K46" authorId="1" shapeId="0">
      <text>
        <r>
          <rPr>
            <b/>
            <sz val="20"/>
            <color indexed="81"/>
            <rFont val="ＭＳ ゴシック"/>
            <family val="3"/>
            <charset val="128"/>
          </rPr>
          <t xml:space="preserve">リストからは、参加希望種目を選択してください。
</t>
        </r>
      </text>
    </comment>
    <comment ref="L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6" authorId="0" shapeId="0">
      <text>
        <r>
          <rPr>
            <b/>
            <sz val="12"/>
            <color indexed="81"/>
            <rFont val="ＭＳ Ｐゴシック"/>
            <family val="3"/>
            <charset val="128"/>
          </rPr>
          <t>県大会３位以内入賞の場合は○を選択してください。</t>
        </r>
      </text>
    </comment>
    <comment ref="K47" authorId="1" shapeId="0">
      <text>
        <r>
          <rPr>
            <b/>
            <sz val="20"/>
            <color indexed="81"/>
            <rFont val="ＭＳ ゴシック"/>
            <family val="3"/>
            <charset val="128"/>
          </rPr>
          <t xml:space="preserve">リストからは、参加希望種目を選択してください。
</t>
        </r>
      </text>
    </comment>
    <comment ref="L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7" authorId="0" shapeId="0">
      <text>
        <r>
          <rPr>
            <b/>
            <sz val="12"/>
            <color indexed="81"/>
            <rFont val="ＭＳ Ｐゴシック"/>
            <family val="3"/>
            <charset val="128"/>
          </rPr>
          <t>県大会３位以内入賞の場合は○を選択してください。</t>
        </r>
      </text>
    </comment>
    <comment ref="K48" authorId="1" shapeId="0">
      <text>
        <r>
          <rPr>
            <b/>
            <sz val="20"/>
            <color indexed="81"/>
            <rFont val="ＭＳ ゴシック"/>
            <family val="3"/>
            <charset val="128"/>
          </rPr>
          <t xml:space="preserve">リストからは、参加希望種目を選択してください。
</t>
        </r>
      </text>
    </comment>
    <comment ref="L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8" authorId="0" shapeId="0">
      <text>
        <r>
          <rPr>
            <b/>
            <sz val="12"/>
            <color indexed="81"/>
            <rFont val="ＭＳ Ｐゴシック"/>
            <family val="3"/>
            <charset val="128"/>
          </rPr>
          <t>県大会３位以内入賞の場合は○を選択してください。</t>
        </r>
      </text>
    </comment>
    <comment ref="K49" authorId="1" shapeId="0">
      <text>
        <r>
          <rPr>
            <b/>
            <sz val="20"/>
            <color indexed="81"/>
            <rFont val="ＭＳ ゴシック"/>
            <family val="3"/>
            <charset val="128"/>
          </rPr>
          <t xml:space="preserve">リストからは、参加希望種目を選択してください。
</t>
        </r>
      </text>
    </comment>
    <comment ref="L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4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49" authorId="0" shapeId="0">
      <text>
        <r>
          <rPr>
            <b/>
            <sz val="12"/>
            <color indexed="81"/>
            <rFont val="ＭＳ Ｐゴシック"/>
            <family val="3"/>
            <charset val="128"/>
          </rPr>
          <t>県大会３位以内入賞の場合は○を選択してください。</t>
        </r>
      </text>
    </comment>
    <comment ref="K50" authorId="1" shapeId="0">
      <text>
        <r>
          <rPr>
            <b/>
            <sz val="20"/>
            <color indexed="81"/>
            <rFont val="ＭＳ ゴシック"/>
            <family val="3"/>
            <charset val="128"/>
          </rPr>
          <t xml:space="preserve">リストからは、参加希望種目を選択してください。
</t>
        </r>
      </text>
    </comment>
    <comment ref="L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0" authorId="0" shapeId="0">
      <text>
        <r>
          <rPr>
            <b/>
            <sz val="12"/>
            <color indexed="81"/>
            <rFont val="ＭＳ Ｐゴシック"/>
            <family val="3"/>
            <charset val="128"/>
          </rPr>
          <t>県大会３位以内入賞の場合は○を選択してください。</t>
        </r>
      </text>
    </comment>
    <comment ref="K51" authorId="1" shapeId="0">
      <text>
        <r>
          <rPr>
            <b/>
            <sz val="20"/>
            <color indexed="81"/>
            <rFont val="ＭＳ ゴシック"/>
            <family val="3"/>
            <charset val="128"/>
          </rPr>
          <t xml:space="preserve">リストからは、参加希望種目を選択してください。
</t>
        </r>
      </text>
    </comment>
    <comment ref="L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1" authorId="0" shapeId="0">
      <text>
        <r>
          <rPr>
            <b/>
            <sz val="12"/>
            <color indexed="81"/>
            <rFont val="ＭＳ Ｐゴシック"/>
            <family val="3"/>
            <charset val="128"/>
          </rPr>
          <t>県大会３位以内入賞の場合は○を選択してください。</t>
        </r>
      </text>
    </comment>
    <comment ref="K52" authorId="1" shapeId="0">
      <text>
        <r>
          <rPr>
            <b/>
            <sz val="20"/>
            <color indexed="81"/>
            <rFont val="ＭＳ ゴシック"/>
            <family val="3"/>
            <charset val="128"/>
          </rPr>
          <t xml:space="preserve">リストからは、参加希望種目を選択してください。
</t>
        </r>
      </text>
    </comment>
    <comment ref="L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2" authorId="0" shapeId="0">
      <text>
        <r>
          <rPr>
            <b/>
            <sz val="12"/>
            <color indexed="81"/>
            <rFont val="ＭＳ Ｐゴシック"/>
            <family val="3"/>
            <charset val="128"/>
          </rPr>
          <t>県大会３位以内入賞の場合は○を選択してください。</t>
        </r>
      </text>
    </comment>
    <comment ref="K53" authorId="1" shapeId="0">
      <text>
        <r>
          <rPr>
            <b/>
            <sz val="20"/>
            <color indexed="81"/>
            <rFont val="ＭＳ ゴシック"/>
            <family val="3"/>
            <charset val="128"/>
          </rPr>
          <t xml:space="preserve">リストからは、参加希望種目を選択してください。
</t>
        </r>
      </text>
    </comment>
    <comment ref="L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3" authorId="0" shapeId="0">
      <text>
        <r>
          <rPr>
            <b/>
            <sz val="12"/>
            <color indexed="81"/>
            <rFont val="ＭＳ Ｐゴシック"/>
            <family val="3"/>
            <charset val="128"/>
          </rPr>
          <t>県大会３位以内入賞の場合は○を選択してください。</t>
        </r>
      </text>
    </comment>
    <comment ref="K54" authorId="1" shapeId="0">
      <text>
        <r>
          <rPr>
            <b/>
            <sz val="20"/>
            <color indexed="81"/>
            <rFont val="ＭＳ ゴシック"/>
            <family val="3"/>
            <charset val="128"/>
          </rPr>
          <t xml:space="preserve">リストからは、参加希望種目を選択してください。
</t>
        </r>
      </text>
    </comment>
    <comment ref="L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4" authorId="0" shapeId="0">
      <text>
        <r>
          <rPr>
            <b/>
            <sz val="12"/>
            <color indexed="81"/>
            <rFont val="ＭＳ Ｐゴシック"/>
            <family val="3"/>
            <charset val="128"/>
          </rPr>
          <t>県大会３位以内入賞の場合は○を選択してください。</t>
        </r>
      </text>
    </comment>
    <comment ref="K55" authorId="1" shapeId="0">
      <text>
        <r>
          <rPr>
            <b/>
            <sz val="20"/>
            <color indexed="81"/>
            <rFont val="ＭＳ ゴシック"/>
            <family val="3"/>
            <charset val="128"/>
          </rPr>
          <t xml:space="preserve">リストからは、参加希望種目を選択してください。
</t>
        </r>
      </text>
    </comment>
    <comment ref="L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5" authorId="0" shapeId="0">
      <text>
        <r>
          <rPr>
            <b/>
            <sz val="12"/>
            <color indexed="81"/>
            <rFont val="ＭＳ Ｐゴシック"/>
            <family val="3"/>
            <charset val="128"/>
          </rPr>
          <t>県大会３位以内入賞の場合は○を選択してください。</t>
        </r>
      </text>
    </comment>
    <comment ref="K56" authorId="1" shapeId="0">
      <text>
        <r>
          <rPr>
            <b/>
            <sz val="20"/>
            <color indexed="81"/>
            <rFont val="ＭＳ ゴシック"/>
            <family val="3"/>
            <charset val="128"/>
          </rPr>
          <t xml:space="preserve">リストからは、参加希望種目を選択してください。
</t>
        </r>
      </text>
    </comment>
    <comment ref="L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6" authorId="0" shapeId="0">
      <text>
        <r>
          <rPr>
            <b/>
            <sz val="12"/>
            <color indexed="81"/>
            <rFont val="ＭＳ Ｐゴシック"/>
            <family val="3"/>
            <charset val="128"/>
          </rPr>
          <t>県大会３位以内入賞の場合は○を選択してください。</t>
        </r>
      </text>
    </comment>
    <comment ref="K57" authorId="1" shapeId="0">
      <text>
        <r>
          <rPr>
            <b/>
            <sz val="20"/>
            <color indexed="81"/>
            <rFont val="ＭＳ ゴシック"/>
            <family val="3"/>
            <charset val="128"/>
          </rPr>
          <t xml:space="preserve">リストからは、参加希望種目を選択してください。
</t>
        </r>
      </text>
    </comment>
    <comment ref="L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7" authorId="0" shapeId="0">
      <text>
        <r>
          <rPr>
            <b/>
            <sz val="12"/>
            <color indexed="81"/>
            <rFont val="ＭＳ Ｐゴシック"/>
            <family val="3"/>
            <charset val="128"/>
          </rPr>
          <t>県大会３位以内入賞の場合は○を選択してください。</t>
        </r>
      </text>
    </comment>
    <comment ref="K58" authorId="1" shapeId="0">
      <text>
        <r>
          <rPr>
            <b/>
            <sz val="20"/>
            <color indexed="81"/>
            <rFont val="ＭＳ ゴシック"/>
            <family val="3"/>
            <charset val="128"/>
          </rPr>
          <t xml:space="preserve">リストからは、参加希望種目を選択してください。
</t>
        </r>
      </text>
    </comment>
    <comment ref="L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8" authorId="0" shapeId="0">
      <text>
        <r>
          <rPr>
            <b/>
            <sz val="12"/>
            <color indexed="81"/>
            <rFont val="ＭＳ Ｐゴシック"/>
            <family val="3"/>
            <charset val="128"/>
          </rPr>
          <t>県大会３位以内入賞の場合は○を選択してください。</t>
        </r>
      </text>
    </comment>
    <comment ref="K59" authorId="1" shapeId="0">
      <text>
        <r>
          <rPr>
            <b/>
            <sz val="20"/>
            <color indexed="81"/>
            <rFont val="ＭＳ ゴシック"/>
            <family val="3"/>
            <charset val="128"/>
          </rPr>
          <t xml:space="preserve">リストからは、参加希望種目を選択してください。
</t>
        </r>
      </text>
    </comment>
    <comment ref="L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5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59" authorId="0" shapeId="0">
      <text>
        <r>
          <rPr>
            <b/>
            <sz val="12"/>
            <color indexed="81"/>
            <rFont val="ＭＳ Ｐゴシック"/>
            <family val="3"/>
            <charset val="128"/>
          </rPr>
          <t>県大会３位以内入賞の場合は○を選択してください。</t>
        </r>
      </text>
    </comment>
    <comment ref="K60" authorId="1" shapeId="0">
      <text>
        <r>
          <rPr>
            <b/>
            <sz val="20"/>
            <color indexed="81"/>
            <rFont val="ＭＳ ゴシック"/>
            <family val="3"/>
            <charset val="128"/>
          </rPr>
          <t xml:space="preserve">リストからは、参加希望種目を選択してください。
</t>
        </r>
      </text>
    </comment>
    <comment ref="L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0" authorId="0" shapeId="0">
      <text>
        <r>
          <rPr>
            <b/>
            <sz val="12"/>
            <color indexed="81"/>
            <rFont val="ＭＳ Ｐゴシック"/>
            <family val="3"/>
            <charset val="128"/>
          </rPr>
          <t>県大会３位以内入賞の場合は○を選択してください。</t>
        </r>
      </text>
    </comment>
    <comment ref="K61" authorId="1" shapeId="0">
      <text>
        <r>
          <rPr>
            <b/>
            <sz val="20"/>
            <color indexed="81"/>
            <rFont val="ＭＳ ゴシック"/>
            <family val="3"/>
            <charset val="128"/>
          </rPr>
          <t xml:space="preserve">リストからは、参加希望種目を選択してください。
</t>
        </r>
      </text>
    </comment>
    <comment ref="L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1" authorId="0" shapeId="0">
      <text>
        <r>
          <rPr>
            <b/>
            <sz val="12"/>
            <color indexed="81"/>
            <rFont val="ＭＳ Ｐゴシック"/>
            <family val="3"/>
            <charset val="128"/>
          </rPr>
          <t>県大会３位以内入賞の場合は○を選択してください。</t>
        </r>
      </text>
    </comment>
    <comment ref="K62" authorId="1" shapeId="0">
      <text>
        <r>
          <rPr>
            <b/>
            <sz val="20"/>
            <color indexed="81"/>
            <rFont val="ＭＳ ゴシック"/>
            <family val="3"/>
            <charset val="128"/>
          </rPr>
          <t xml:space="preserve">リストからは、参加希望種目を選択してください。
</t>
        </r>
      </text>
    </comment>
    <comment ref="L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2" authorId="0" shapeId="0">
      <text>
        <r>
          <rPr>
            <b/>
            <sz val="12"/>
            <color indexed="81"/>
            <rFont val="ＭＳ Ｐゴシック"/>
            <family val="3"/>
            <charset val="128"/>
          </rPr>
          <t>県大会３位以内入賞の場合は○を選択してください。</t>
        </r>
      </text>
    </comment>
    <comment ref="K63" authorId="1" shapeId="0">
      <text>
        <r>
          <rPr>
            <b/>
            <sz val="20"/>
            <color indexed="81"/>
            <rFont val="ＭＳ ゴシック"/>
            <family val="3"/>
            <charset val="128"/>
          </rPr>
          <t xml:space="preserve">リストからは、参加希望種目を選択してください。
</t>
        </r>
      </text>
    </comment>
    <comment ref="L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3" authorId="0" shapeId="0">
      <text>
        <r>
          <rPr>
            <b/>
            <sz val="12"/>
            <color indexed="81"/>
            <rFont val="ＭＳ Ｐゴシック"/>
            <family val="3"/>
            <charset val="128"/>
          </rPr>
          <t>県大会３位以内入賞の場合は○を選択してください。</t>
        </r>
      </text>
    </comment>
    <comment ref="K64" authorId="1" shapeId="0">
      <text>
        <r>
          <rPr>
            <b/>
            <sz val="20"/>
            <color indexed="81"/>
            <rFont val="ＭＳ ゴシック"/>
            <family val="3"/>
            <charset val="128"/>
          </rPr>
          <t xml:space="preserve">リストからは、参加希望種目を選択してください。
</t>
        </r>
      </text>
    </comment>
    <comment ref="L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4" authorId="0" shapeId="0">
      <text>
        <r>
          <rPr>
            <b/>
            <sz val="12"/>
            <color indexed="81"/>
            <rFont val="ＭＳ Ｐゴシック"/>
            <family val="3"/>
            <charset val="128"/>
          </rPr>
          <t>県大会３位以内入賞の場合は○を選択してください。</t>
        </r>
      </text>
    </comment>
    <comment ref="K65" authorId="1" shapeId="0">
      <text>
        <r>
          <rPr>
            <b/>
            <sz val="20"/>
            <color indexed="81"/>
            <rFont val="ＭＳ ゴシック"/>
            <family val="3"/>
            <charset val="128"/>
          </rPr>
          <t xml:space="preserve">リストからは、参加希望種目を選択してください。
</t>
        </r>
      </text>
    </comment>
    <comment ref="L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5" authorId="0" shapeId="0">
      <text>
        <r>
          <rPr>
            <b/>
            <sz val="12"/>
            <color indexed="81"/>
            <rFont val="ＭＳ Ｐゴシック"/>
            <family val="3"/>
            <charset val="128"/>
          </rPr>
          <t>県大会３位以内入賞の場合は○を選択してください。</t>
        </r>
      </text>
    </comment>
    <comment ref="K66" authorId="1" shapeId="0">
      <text>
        <r>
          <rPr>
            <b/>
            <sz val="20"/>
            <color indexed="81"/>
            <rFont val="ＭＳ ゴシック"/>
            <family val="3"/>
            <charset val="128"/>
          </rPr>
          <t xml:space="preserve">リストからは、参加希望種目を選択してください。
</t>
        </r>
      </text>
    </comment>
    <comment ref="L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6" authorId="0" shapeId="0">
      <text>
        <r>
          <rPr>
            <b/>
            <sz val="12"/>
            <color indexed="81"/>
            <rFont val="ＭＳ Ｐゴシック"/>
            <family val="3"/>
            <charset val="128"/>
          </rPr>
          <t>県大会３位以内入賞の場合は○を選択してください。</t>
        </r>
      </text>
    </comment>
    <comment ref="K67" authorId="1" shapeId="0">
      <text>
        <r>
          <rPr>
            <b/>
            <sz val="20"/>
            <color indexed="81"/>
            <rFont val="ＭＳ ゴシック"/>
            <family val="3"/>
            <charset val="128"/>
          </rPr>
          <t xml:space="preserve">リストからは、参加希望種目を選択してください。
</t>
        </r>
      </text>
    </comment>
    <comment ref="L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7" authorId="0" shapeId="0">
      <text>
        <r>
          <rPr>
            <b/>
            <sz val="12"/>
            <color indexed="81"/>
            <rFont val="ＭＳ Ｐゴシック"/>
            <family val="3"/>
            <charset val="128"/>
          </rPr>
          <t>県大会３位以内入賞の場合は○を選択してください。</t>
        </r>
      </text>
    </comment>
    <comment ref="K68" authorId="1" shapeId="0">
      <text>
        <r>
          <rPr>
            <b/>
            <sz val="20"/>
            <color indexed="81"/>
            <rFont val="ＭＳ ゴシック"/>
            <family val="3"/>
            <charset val="128"/>
          </rPr>
          <t xml:space="preserve">リストからは、参加希望種目を選択してください。
</t>
        </r>
      </text>
    </comment>
    <comment ref="L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8" authorId="0" shapeId="0">
      <text>
        <r>
          <rPr>
            <b/>
            <sz val="12"/>
            <color indexed="81"/>
            <rFont val="ＭＳ Ｐゴシック"/>
            <family val="3"/>
            <charset val="128"/>
          </rPr>
          <t>県大会３位以内入賞の場合は○を選択してください。</t>
        </r>
      </text>
    </comment>
    <comment ref="K69" authorId="1" shapeId="0">
      <text>
        <r>
          <rPr>
            <b/>
            <sz val="20"/>
            <color indexed="81"/>
            <rFont val="ＭＳ ゴシック"/>
            <family val="3"/>
            <charset val="128"/>
          </rPr>
          <t xml:space="preserve">リストからは、参加希望種目を選択してください。
</t>
        </r>
      </text>
    </comment>
    <comment ref="L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6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69" authorId="0" shapeId="0">
      <text>
        <r>
          <rPr>
            <b/>
            <sz val="12"/>
            <color indexed="81"/>
            <rFont val="ＭＳ Ｐゴシック"/>
            <family val="3"/>
            <charset val="128"/>
          </rPr>
          <t>県大会３位以内入賞の場合は○を選択してください。</t>
        </r>
      </text>
    </comment>
    <comment ref="K70" authorId="1" shapeId="0">
      <text>
        <r>
          <rPr>
            <b/>
            <sz val="20"/>
            <color indexed="81"/>
            <rFont val="ＭＳ ゴシック"/>
            <family val="3"/>
            <charset val="128"/>
          </rPr>
          <t xml:space="preserve">リストからは、参加希望種目を選択してください。
</t>
        </r>
      </text>
    </comment>
    <comment ref="L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0" authorId="0" shapeId="0">
      <text>
        <r>
          <rPr>
            <b/>
            <sz val="12"/>
            <color indexed="81"/>
            <rFont val="ＭＳ Ｐゴシック"/>
            <family val="3"/>
            <charset val="128"/>
          </rPr>
          <t>県大会３位以内入賞の場合は○を選択してください。</t>
        </r>
      </text>
    </comment>
    <comment ref="K71" authorId="1" shapeId="0">
      <text>
        <r>
          <rPr>
            <b/>
            <sz val="20"/>
            <color indexed="81"/>
            <rFont val="ＭＳ ゴシック"/>
            <family val="3"/>
            <charset val="128"/>
          </rPr>
          <t xml:space="preserve">リストからは、参加希望種目を選択してください。
</t>
        </r>
      </text>
    </comment>
    <comment ref="L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1" authorId="0" shapeId="0">
      <text>
        <r>
          <rPr>
            <b/>
            <sz val="12"/>
            <color indexed="81"/>
            <rFont val="ＭＳ Ｐゴシック"/>
            <family val="3"/>
            <charset val="128"/>
          </rPr>
          <t>県大会３位以内入賞の場合は○を選択してください。</t>
        </r>
      </text>
    </comment>
    <comment ref="K72" authorId="1" shapeId="0">
      <text>
        <r>
          <rPr>
            <b/>
            <sz val="20"/>
            <color indexed="81"/>
            <rFont val="ＭＳ ゴシック"/>
            <family val="3"/>
            <charset val="128"/>
          </rPr>
          <t xml:space="preserve">リストからは、参加希望種目を選択してください。
</t>
        </r>
      </text>
    </comment>
    <comment ref="L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2" authorId="0" shapeId="0">
      <text>
        <r>
          <rPr>
            <b/>
            <sz val="12"/>
            <color indexed="81"/>
            <rFont val="ＭＳ Ｐゴシック"/>
            <family val="3"/>
            <charset val="128"/>
          </rPr>
          <t>県大会３位以内入賞の場合は○を選択してください。</t>
        </r>
      </text>
    </comment>
    <comment ref="K73" authorId="1" shapeId="0">
      <text>
        <r>
          <rPr>
            <b/>
            <sz val="20"/>
            <color indexed="81"/>
            <rFont val="ＭＳ ゴシック"/>
            <family val="3"/>
            <charset val="128"/>
          </rPr>
          <t xml:space="preserve">リストからは、参加希望種目を選択してください。
</t>
        </r>
      </text>
    </comment>
    <comment ref="L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3" authorId="0" shapeId="0">
      <text>
        <r>
          <rPr>
            <b/>
            <sz val="12"/>
            <color indexed="81"/>
            <rFont val="ＭＳ Ｐゴシック"/>
            <family val="3"/>
            <charset val="128"/>
          </rPr>
          <t>県大会３位以内入賞の場合は○を選択してください。</t>
        </r>
      </text>
    </comment>
    <comment ref="K74" authorId="1" shapeId="0">
      <text>
        <r>
          <rPr>
            <b/>
            <sz val="20"/>
            <color indexed="81"/>
            <rFont val="ＭＳ ゴシック"/>
            <family val="3"/>
            <charset val="128"/>
          </rPr>
          <t xml:space="preserve">リストからは、参加希望種目を選択してください。
</t>
        </r>
      </text>
    </comment>
    <comment ref="L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4" authorId="0" shapeId="0">
      <text>
        <r>
          <rPr>
            <b/>
            <sz val="12"/>
            <color indexed="81"/>
            <rFont val="ＭＳ Ｐゴシック"/>
            <family val="3"/>
            <charset val="128"/>
          </rPr>
          <t>県大会３位以内入賞の場合は○を選択してください。</t>
        </r>
      </text>
    </comment>
    <comment ref="K75" authorId="1" shapeId="0">
      <text>
        <r>
          <rPr>
            <b/>
            <sz val="20"/>
            <color indexed="81"/>
            <rFont val="ＭＳ ゴシック"/>
            <family val="3"/>
            <charset val="128"/>
          </rPr>
          <t xml:space="preserve">リストからは、参加希望種目を選択してください。
</t>
        </r>
      </text>
    </comment>
    <comment ref="L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5" authorId="0" shapeId="0">
      <text>
        <r>
          <rPr>
            <b/>
            <sz val="12"/>
            <color indexed="81"/>
            <rFont val="ＭＳ Ｐゴシック"/>
            <family val="3"/>
            <charset val="128"/>
          </rPr>
          <t>県大会３位以内入賞の場合は○を選択してください。</t>
        </r>
      </text>
    </comment>
    <comment ref="K76" authorId="1" shapeId="0">
      <text>
        <r>
          <rPr>
            <b/>
            <sz val="20"/>
            <color indexed="81"/>
            <rFont val="ＭＳ ゴシック"/>
            <family val="3"/>
            <charset val="128"/>
          </rPr>
          <t xml:space="preserve">リストからは、参加希望種目を選択してください。
</t>
        </r>
      </text>
    </comment>
    <comment ref="L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6" authorId="0" shapeId="0">
      <text>
        <r>
          <rPr>
            <b/>
            <sz val="12"/>
            <color indexed="81"/>
            <rFont val="ＭＳ Ｐゴシック"/>
            <family val="3"/>
            <charset val="128"/>
          </rPr>
          <t>県大会３位以内入賞の場合は○を選択してください。</t>
        </r>
      </text>
    </comment>
    <comment ref="K77" authorId="1" shapeId="0">
      <text>
        <r>
          <rPr>
            <b/>
            <sz val="20"/>
            <color indexed="81"/>
            <rFont val="ＭＳ ゴシック"/>
            <family val="3"/>
            <charset val="128"/>
          </rPr>
          <t xml:space="preserve">リストからは、参加希望種目を選択してください。
</t>
        </r>
      </text>
    </comment>
    <comment ref="L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7" authorId="0" shapeId="0">
      <text>
        <r>
          <rPr>
            <b/>
            <sz val="12"/>
            <color indexed="81"/>
            <rFont val="ＭＳ Ｐゴシック"/>
            <family val="3"/>
            <charset val="128"/>
          </rPr>
          <t>県大会３位以内入賞の場合は○を選択してください。</t>
        </r>
      </text>
    </comment>
    <comment ref="K78" authorId="1" shapeId="0">
      <text>
        <r>
          <rPr>
            <b/>
            <sz val="20"/>
            <color indexed="81"/>
            <rFont val="ＭＳ ゴシック"/>
            <family val="3"/>
            <charset val="128"/>
          </rPr>
          <t xml:space="preserve">リストからは、参加希望種目を選択してください。
</t>
        </r>
      </text>
    </comment>
    <comment ref="L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8" authorId="0" shapeId="0">
      <text>
        <r>
          <rPr>
            <b/>
            <sz val="12"/>
            <color indexed="81"/>
            <rFont val="ＭＳ Ｐゴシック"/>
            <family val="3"/>
            <charset val="128"/>
          </rPr>
          <t>県大会３位以内入賞の場合は○を選択してください。</t>
        </r>
      </text>
    </comment>
    <comment ref="K79" authorId="1" shapeId="0">
      <text>
        <r>
          <rPr>
            <b/>
            <sz val="20"/>
            <color indexed="81"/>
            <rFont val="ＭＳ ゴシック"/>
            <family val="3"/>
            <charset val="128"/>
          </rPr>
          <t xml:space="preserve">リストからは、参加希望種目を選択してください。
</t>
        </r>
      </text>
    </comment>
    <comment ref="L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7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79" authorId="0" shapeId="0">
      <text>
        <r>
          <rPr>
            <b/>
            <sz val="12"/>
            <color indexed="81"/>
            <rFont val="ＭＳ Ｐゴシック"/>
            <family val="3"/>
            <charset val="128"/>
          </rPr>
          <t>県大会３位以内入賞の場合は○を選択してください。</t>
        </r>
      </text>
    </comment>
    <comment ref="K80" authorId="1" shapeId="0">
      <text>
        <r>
          <rPr>
            <b/>
            <sz val="20"/>
            <color indexed="81"/>
            <rFont val="ＭＳ ゴシック"/>
            <family val="3"/>
            <charset val="128"/>
          </rPr>
          <t xml:space="preserve">リストからは、参加希望種目を選択してください。
</t>
        </r>
      </text>
    </comment>
    <comment ref="L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0" authorId="0" shapeId="0">
      <text>
        <r>
          <rPr>
            <b/>
            <sz val="12"/>
            <color indexed="81"/>
            <rFont val="ＭＳ Ｐゴシック"/>
            <family val="3"/>
            <charset val="128"/>
          </rPr>
          <t>県大会３位以内入賞の場合は○を選択してください。</t>
        </r>
      </text>
    </comment>
    <comment ref="K81" authorId="1" shapeId="0">
      <text>
        <r>
          <rPr>
            <b/>
            <sz val="20"/>
            <color indexed="81"/>
            <rFont val="ＭＳ ゴシック"/>
            <family val="3"/>
            <charset val="128"/>
          </rPr>
          <t xml:space="preserve">リストからは、参加希望種目を選択してください。
</t>
        </r>
      </text>
    </comment>
    <comment ref="L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1" authorId="0" shapeId="0">
      <text>
        <r>
          <rPr>
            <b/>
            <sz val="12"/>
            <color indexed="81"/>
            <rFont val="ＭＳ Ｐゴシック"/>
            <family val="3"/>
            <charset val="128"/>
          </rPr>
          <t>県大会３位以内入賞の場合は○を選択してください。</t>
        </r>
      </text>
    </comment>
    <comment ref="K82" authorId="1" shapeId="0">
      <text>
        <r>
          <rPr>
            <b/>
            <sz val="20"/>
            <color indexed="81"/>
            <rFont val="ＭＳ ゴシック"/>
            <family val="3"/>
            <charset val="128"/>
          </rPr>
          <t xml:space="preserve">リストからは、参加希望種目を選択してください。
</t>
        </r>
      </text>
    </comment>
    <comment ref="L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2" authorId="0" shapeId="0">
      <text>
        <r>
          <rPr>
            <b/>
            <sz val="12"/>
            <color indexed="81"/>
            <rFont val="ＭＳ Ｐゴシック"/>
            <family val="3"/>
            <charset val="128"/>
          </rPr>
          <t>県大会３位以内入賞の場合は○を選択してください。</t>
        </r>
      </text>
    </comment>
    <comment ref="K83" authorId="1" shapeId="0">
      <text>
        <r>
          <rPr>
            <b/>
            <sz val="20"/>
            <color indexed="81"/>
            <rFont val="ＭＳ ゴシック"/>
            <family val="3"/>
            <charset val="128"/>
          </rPr>
          <t xml:space="preserve">リストからは、参加希望種目を選択してください。
</t>
        </r>
      </text>
    </comment>
    <comment ref="L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3" authorId="0" shapeId="0">
      <text>
        <r>
          <rPr>
            <b/>
            <sz val="12"/>
            <color indexed="81"/>
            <rFont val="ＭＳ Ｐゴシック"/>
            <family val="3"/>
            <charset val="128"/>
          </rPr>
          <t>県大会３位以内入賞の場合は○を選択してください。</t>
        </r>
      </text>
    </comment>
    <comment ref="K84" authorId="1" shapeId="0">
      <text>
        <r>
          <rPr>
            <b/>
            <sz val="20"/>
            <color indexed="81"/>
            <rFont val="ＭＳ ゴシック"/>
            <family val="3"/>
            <charset val="128"/>
          </rPr>
          <t xml:space="preserve">リストからは、参加希望種目を選択してください。
</t>
        </r>
      </text>
    </comment>
    <comment ref="L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4" authorId="0" shapeId="0">
      <text>
        <r>
          <rPr>
            <b/>
            <sz val="12"/>
            <color indexed="81"/>
            <rFont val="ＭＳ Ｐゴシック"/>
            <family val="3"/>
            <charset val="128"/>
          </rPr>
          <t>県大会３位以内入賞の場合は○を選択してください。</t>
        </r>
      </text>
    </comment>
    <comment ref="K85" authorId="1" shapeId="0">
      <text>
        <r>
          <rPr>
            <b/>
            <sz val="20"/>
            <color indexed="81"/>
            <rFont val="ＭＳ ゴシック"/>
            <family val="3"/>
            <charset val="128"/>
          </rPr>
          <t xml:space="preserve">リストからは、参加希望種目を選択してください。
</t>
        </r>
      </text>
    </comment>
    <comment ref="L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5" authorId="0" shapeId="0">
      <text>
        <r>
          <rPr>
            <b/>
            <sz val="12"/>
            <color indexed="81"/>
            <rFont val="ＭＳ Ｐゴシック"/>
            <family val="3"/>
            <charset val="128"/>
          </rPr>
          <t>県大会３位以内入賞の場合は○を選択してください。</t>
        </r>
      </text>
    </comment>
    <comment ref="K86" authorId="1" shapeId="0">
      <text>
        <r>
          <rPr>
            <b/>
            <sz val="20"/>
            <color indexed="81"/>
            <rFont val="ＭＳ ゴシック"/>
            <family val="3"/>
            <charset val="128"/>
          </rPr>
          <t xml:space="preserve">リストからは、参加希望種目を選択してください。
</t>
        </r>
      </text>
    </comment>
    <comment ref="L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6" authorId="0" shapeId="0">
      <text>
        <r>
          <rPr>
            <b/>
            <sz val="12"/>
            <color indexed="81"/>
            <rFont val="ＭＳ Ｐゴシック"/>
            <family val="3"/>
            <charset val="128"/>
          </rPr>
          <t>県大会３位以内入賞の場合は○を選択してください。</t>
        </r>
      </text>
    </comment>
    <comment ref="K87" authorId="1" shapeId="0">
      <text>
        <r>
          <rPr>
            <b/>
            <sz val="20"/>
            <color indexed="81"/>
            <rFont val="ＭＳ ゴシック"/>
            <family val="3"/>
            <charset val="128"/>
          </rPr>
          <t xml:space="preserve">リストからは、参加希望種目を選択してください。
</t>
        </r>
      </text>
    </comment>
    <comment ref="L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7" authorId="0" shapeId="0">
      <text>
        <r>
          <rPr>
            <b/>
            <sz val="12"/>
            <color indexed="81"/>
            <rFont val="ＭＳ Ｐゴシック"/>
            <family val="3"/>
            <charset val="128"/>
          </rPr>
          <t>県大会３位以内入賞の場合は○を選択してください。</t>
        </r>
      </text>
    </comment>
    <comment ref="K88" authorId="1" shapeId="0">
      <text>
        <r>
          <rPr>
            <b/>
            <sz val="20"/>
            <color indexed="81"/>
            <rFont val="ＭＳ ゴシック"/>
            <family val="3"/>
            <charset val="128"/>
          </rPr>
          <t xml:space="preserve">リストからは、参加希望種目を選択してください。
</t>
        </r>
      </text>
    </comment>
    <comment ref="L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8" authorId="0" shapeId="0">
      <text>
        <r>
          <rPr>
            <b/>
            <sz val="12"/>
            <color indexed="81"/>
            <rFont val="ＭＳ Ｐゴシック"/>
            <family val="3"/>
            <charset val="128"/>
          </rPr>
          <t>県大会３位以内入賞の場合は○を選択してください。</t>
        </r>
      </text>
    </comment>
    <comment ref="K89" authorId="1" shapeId="0">
      <text>
        <r>
          <rPr>
            <b/>
            <sz val="20"/>
            <color indexed="81"/>
            <rFont val="ＭＳ ゴシック"/>
            <family val="3"/>
            <charset val="128"/>
          </rPr>
          <t xml:space="preserve">リストからは、参加希望種目を選択してください。
</t>
        </r>
      </text>
    </comment>
    <comment ref="L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89"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89" authorId="0" shapeId="0">
      <text>
        <r>
          <rPr>
            <b/>
            <sz val="12"/>
            <color indexed="81"/>
            <rFont val="ＭＳ Ｐゴシック"/>
            <family val="3"/>
            <charset val="128"/>
          </rPr>
          <t>県大会３位以内入賞の場合は○を選択してください。</t>
        </r>
      </text>
    </comment>
    <comment ref="K90" authorId="1" shapeId="0">
      <text>
        <r>
          <rPr>
            <b/>
            <sz val="20"/>
            <color indexed="81"/>
            <rFont val="ＭＳ ゴシック"/>
            <family val="3"/>
            <charset val="128"/>
          </rPr>
          <t xml:space="preserve">リストからは、参加希望種目を選択してください。
</t>
        </r>
      </text>
    </comment>
    <comment ref="L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0"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0" authorId="0" shapeId="0">
      <text>
        <r>
          <rPr>
            <b/>
            <sz val="12"/>
            <color indexed="81"/>
            <rFont val="ＭＳ Ｐゴシック"/>
            <family val="3"/>
            <charset val="128"/>
          </rPr>
          <t>県大会３位以内入賞の場合は○を選択してください。</t>
        </r>
      </text>
    </comment>
    <comment ref="K91" authorId="1" shapeId="0">
      <text>
        <r>
          <rPr>
            <b/>
            <sz val="20"/>
            <color indexed="81"/>
            <rFont val="ＭＳ ゴシック"/>
            <family val="3"/>
            <charset val="128"/>
          </rPr>
          <t xml:space="preserve">リストからは、参加希望種目を選択してください。
</t>
        </r>
      </text>
    </comment>
    <comment ref="L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1"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1" authorId="0" shapeId="0">
      <text>
        <r>
          <rPr>
            <b/>
            <sz val="12"/>
            <color indexed="81"/>
            <rFont val="ＭＳ Ｐゴシック"/>
            <family val="3"/>
            <charset val="128"/>
          </rPr>
          <t>県大会３位以内入賞の場合は○を選択してください。</t>
        </r>
      </text>
    </comment>
    <comment ref="K92" authorId="1" shapeId="0">
      <text>
        <r>
          <rPr>
            <b/>
            <sz val="20"/>
            <color indexed="81"/>
            <rFont val="ＭＳ ゴシック"/>
            <family val="3"/>
            <charset val="128"/>
          </rPr>
          <t xml:space="preserve">リストからは、参加希望種目を選択してください。
</t>
        </r>
      </text>
    </comment>
    <comment ref="L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2"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2" authorId="0" shapeId="0">
      <text>
        <r>
          <rPr>
            <b/>
            <sz val="12"/>
            <color indexed="81"/>
            <rFont val="ＭＳ Ｐゴシック"/>
            <family val="3"/>
            <charset val="128"/>
          </rPr>
          <t>県大会３位以内入賞の場合は○を選択してください。</t>
        </r>
      </text>
    </comment>
    <comment ref="K93" authorId="1" shapeId="0">
      <text>
        <r>
          <rPr>
            <b/>
            <sz val="20"/>
            <color indexed="81"/>
            <rFont val="ＭＳ ゴシック"/>
            <family val="3"/>
            <charset val="128"/>
          </rPr>
          <t xml:space="preserve">リストからは、参加希望種目を選択してください。
</t>
        </r>
      </text>
    </comment>
    <comment ref="L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3"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3" authorId="0" shapeId="0">
      <text>
        <r>
          <rPr>
            <b/>
            <sz val="12"/>
            <color indexed="81"/>
            <rFont val="ＭＳ Ｐゴシック"/>
            <family val="3"/>
            <charset val="128"/>
          </rPr>
          <t>県大会３位以内入賞の場合は○を選択してください。</t>
        </r>
      </text>
    </comment>
    <comment ref="K94" authorId="1" shapeId="0">
      <text>
        <r>
          <rPr>
            <b/>
            <sz val="20"/>
            <color indexed="81"/>
            <rFont val="ＭＳ ゴシック"/>
            <family val="3"/>
            <charset val="128"/>
          </rPr>
          <t xml:space="preserve">リストからは、参加希望種目を選択してください。
</t>
        </r>
      </text>
    </comment>
    <comment ref="L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4"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4" authorId="0" shapeId="0">
      <text>
        <r>
          <rPr>
            <b/>
            <sz val="12"/>
            <color indexed="81"/>
            <rFont val="ＭＳ Ｐゴシック"/>
            <family val="3"/>
            <charset val="128"/>
          </rPr>
          <t>県大会３位以内入賞の場合は○を選択してください。</t>
        </r>
      </text>
    </comment>
    <comment ref="K95" authorId="1" shapeId="0">
      <text>
        <r>
          <rPr>
            <b/>
            <sz val="20"/>
            <color indexed="81"/>
            <rFont val="ＭＳ ゴシック"/>
            <family val="3"/>
            <charset val="128"/>
          </rPr>
          <t xml:space="preserve">リストからは、参加希望種目を選択してください。
</t>
        </r>
      </text>
    </comment>
    <comment ref="L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5"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5" authorId="0" shapeId="0">
      <text>
        <r>
          <rPr>
            <b/>
            <sz val="12"/>
            <color indexed="81"/>
            <rFont val="ＭＳ Ｐゴシック"/>
            <family val="3"/>
            <charset val="128"/>
          </rPr>
          <t>県大会３位以内入賞の場合は○を選択してください。</t>
        </r>
      </text>
    </comment>
    <comment ref="K96" authorId="1" shapeId="0">
      <text>
        <r>
          <rPr>
            <b/>
            <sz val="20"/>
            <color indexed="81"/>
            <rFont val="ＭＳ ゴシック"/>
            <family val="3"/>
            <charset val="128"/>
          </rPr>
          <t xml:space="preserve">リストからは、参加希望種目を選択してください。
</t>
        </r>
      </text>
    </comment>
    <comment ref="L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6"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6" authorId="0" shapeId="0">
      <text>
        <r>
          <rPr>
            <b/>
            <sz val="12"/>
            <color indexed="81"/>
            <rFont val="ＭＳ Ｐゴシック"/>
            <family val="3"/>
            <charset val="128"/>
          </rPr>
          <t>県大会３位以内入賞の場合は○を選択してください。</t>
        </r>
      </text>
    </comment>
    <comment ref="K97" authorId="1" shapeId="0">
      <text>
        <r>
          <rPr>
            <b/>
            <sz val="20"/>
            <color indexed="81"/>
            <rFont val="ＭＳ ゴシック"/>
            <family val="3"/>
            <charset val="128"/>
          </rPr>
          <t xml:space="preserve">リストからは、参加希望種目を選択してください。
</t>
        </r>
      </text>
    </comment>
    <comment ref="L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7"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7" authorId="0" shapeId="0">
      <text>
        <r>
          <rPr>
            <b/>
            <sz val="12"/>
            <color indexed="81"/>
            <rFont val="ＭＳ Ｐゴシック"/>
            <family val="3"/>
            <charset val="128"/>
          </rPr>
          <t>県大会３位以内入賞の場合は○を選択してください。</t>
        </r>
      </text>
    </comment>
    <comment ref="K98" authorId="1" shapeId="0">
      <text>
        <r>
          <rPr>
            <b/>
            <sz val="20"/>
            <color indexed="81"/>
            <rFont val="ＭＳ ゴシック"/>
            <family val="3"/>
            <charset val="128"/>
          </rPr>
          <t xml:space="preserve">リストからは、参加希望種目を選択してください。
</t>
        </r>
      </text>
    </comment>
    <comment ref="L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M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N98" authorId="0" shapeId="0">
      <text>
        <r>
          <rPr>
            <b/>
            <sz val="12"/>
            <color indexed="81"/>
            <rFont val="ＭＳ Ｐゴシック"/>
            <family val="3"/>
            <charset val="128"/>
          </rPr>
          <t>参加予定日に○を選択してください。</t>
        </r>
        <r>
          <rPr>
            <b/>
            <sz val="9"/>
            <color indexed="81"/>
            <rFont val="ＭＳ Ｐゴシック"/>
            <family val="3"/>
            <charset val="128"/>
          </rPr>
          <t xml:space="preserve">
</t>
        </r>
      </text>
    </comment>
    <comment ref="O98" authorId="0" shapeId="0">
      <text>
        <r>
          <rPr>
            <b/>
            <sz val="12"/>
            <color indexed="81"/>
            <rFont val="ＭＳ Ｐゴシック"/>
            <family val="3"/>
            <charset val="128"/>
          </rPr>
          <t>県大会３位以内入賞の場合は○を選択してください。</t>
        </r>
      </text>
    </comment>
  </commentList>
</comments>
</file>

<file path=xl/sharedStrings.xml><?xml version="1.0" encoding="utf-8"?>
<sst xmlns="http://schemas.openxmlformats.org/spreadsheetml/2006/main" count="345" uniqueCount="257">
  <si>
    <t>競技者NO</t>
  </si>
  <si>
    <t>競技者名</t>
  </si>
  <si>
    <t>連絡先電話番号</t>
    <rPh sb="0" eb="3">
      <t>レンラクサキ</t>
    </rPh>
    <rPh sb="3" eb="5">
      <t>デンワ</t>
    </rPh>
    <rPh sb="5" eb="7">
      <t>バンゴウ</t>
    </rPh>
    <phoneticPr fontId="3"/>
  </si>
  <si>
    <t>A4サイズ</t>
    <phoneticPr fontId="7"/>
  </si>
  <si>
    <t>女</t>
    <rPh sb="0" eb="1">
      <t>オンナ</t>
    </rPh>
    <phoneticPr fontId="3"/>
  </si>
  <si>
    <t>男</t>
    <rPh sb="0" eb="1">
      <t>オトコ</t>
    </rPh>
    <phoneticPr fontId="3"/>
  </si>
  <si>
    <t>チームNO</t>
  </si>
  <si>
    <t>所属コード</t>
  </si>
  <si>
    <t>チーム名</t>
  </si>
  <si>
    <t>チーム名カナ</t>
  </si>
  <si>
    <t>チーム名略称</t>
  </si>
  <si>
    <t>チーム正式名称</t>
  </si>
  <si>
    <t>ID</t>
  </si>
  <si>
    <t>参加競技-競技コード</t>
  </si>
  <si>
    <t>参加競技-自己記録</t>
  </si>
  <si>
    <t>参加競技-オープン参加FLG</t>
  </si>
  <si>
    <t>参加競技-記録FLG</t>
  </si>
  <si>
    <t>↓</t>
    <phoneticPr fontId="3"/>
  </si>
  <si>
    <t xml:space="preserve">１ </t>
    <phoneticPr fontId="3"/>
  </si>
  <si>
    <t xml:space="preserve">３ </t>
    <phoneticPr fontId="3"/>
  </si>
  <si>
    <t>送付先</t>
    <rPh sb="0" eb="2">
      <t>ソウフ</t>
    </rPh>
    <rPh sb="2" eb="3">
      <t>サキ</t>
    </rPh>
    <phoneticPr fontId="3"/>
  </si>
  <si>
    <t>　★問い合わせ先</t>
    <rPh sb="2" eb="3">
      <t>ト</t>
    </rPh>
    <rPh sb="4" eb="5">
      <t>ア</t>
    </rPh>
    <rPh sb="7" eb="8">
      <t>サキ</t>
    </rPh>
    <phoneticPr fontId="3"/>
  </si>
  <si>
    <t>　★データ入力前にこのページの内容を必ずお読みください。</t>
    <rPh sb="5" eb="7">
      <t>ニュウリョク</t>
    </rPh>
    <rPh sb="7" eb="8">
      <t>マエ</t>
    </rPh>
    <rPh sb="15" eb="17">
      <t>ナイヨウ</t>
    </rPh>
    <rPh sb="18" eb="19">
      <t>カナラ</t>
    </rPh>
    <rPh sb="21" eb="22">
      <t>ヨ</t>
    </rPh>
    <phoneticPr fontId="3"/>
  </si>
  <si>
    <t>←入力</t>
    <rPh sb="1" eb="3">
      <t>ニュウリョク</t>
    </rPh>
    <phoneticPr fontId="3"/>
  </si>
  <si>
    <t>　＜注意事項等＞</t>
    <rPh sb="2" eb="4">
      <t>チュウイ</t>
    </rPh>
    <rPh sb="4" eb="6">
      <t>ジコウ</t>
    </rPh>
    <rPh sb="6" eb="7">
      <t>トウ</t>
    </rPh>
    <phoneticPr fontId="3"/>
  </si>
  <si>
    <r>
      <t>←入力(ハイフンを入れる)　</t>
    </r>
    <r>
      <rPr>
        <b/>
        <sz val="11"/>
        <rFont val="ＭＳ ゴシック"/>
        <family val="3"/>
        <charset val="128"/>
      </rPr>
      <t>※緊急時に連絡がとれる番号</t>
    </r>
    <rPh sb="1" eb="3">
      <t>ニュウリョク</t>
    </rPh>
    <rPh sb="9" eb="10">
      <t>イ</t>
    </rPh>
    <rPh sb="15" eb="18">
      <t>キンキュウジ</t>
    </rPh>
    <rPh sb="19" eb="21">
      <t>レンラク</t>
    </rPh>
    <rPh sb="25" eb="27">
      <t>バンゴウ</t>
    </rPh>
    <phoneticPr fontId="3"/>
  </si>
  <si>
    <t>勝見　昌弘　宛</t>
    <rPh sb="0" eb="2">
      <t>カツミ</t>
    </rPh>
    <rPh sb="3" eb="5">
      <t>マサヒロ</t>
    </rPh>
    <rPh sb="6" eb="7">
      <t>アテ</t>
    </rPh>
    <phoneticPr fontId="3"/>
  </si>
  <si>
    <t>申込責任者</t>
    <rPh sb="0" eb="2">
      <t>モウシコミ</t>
    </rPh>
    <rPh sb="2" eb="5">
      <t>セキニ</t>
    </rPh>
    <phoneticPr fontId="3"/>
  </si>
  <si>
    <r>
      <t>入力したデータを削除・修正する場合は、必ず「Delete」キーで処理してください。</t>
    </r>
    <r>
      <rPr>
        <b/>
        <sz val="14"/>
        <color indexed="10"/>
        <rFont val="ＭＳ 明朝"/>
        <family val="1"/>
        <charset val="128"/>
      </rPr>
      <t>※行削除はしないでください！</t>
    </r>
    <rPh sb="0" eb="2">
      <t>ニュウリョク</t>
    </rPh>
    <rPh sb="8" eb="10">
      <t>サクジョ</t>
    </rPh>
    <rPh sb="11" eb="13">
      <t>シュウセイ</t>
    </rPh>
    <rPh sb="15" eb="17">
      <t>バアイ</t>
    </rPh>
    <rPh sb="19" eb="20">
      <t>カナラ</t>
    </rPh>
    <rPh sb="32" eb="34">
      <t>ショリ</t>
    </rPh>
    <rPh sb="42" eb="43">
      <t>ギョウ</t>
    </rPh>
    <rPh sb="43" eb="45">
      <t>サクジョ</t>
    </rPh>
    <phoneticPr fontId="3"/>
  </si>
  <si>
    <t>メール送信期限</t>
    <rPh sb="3" eb="5">
      <t>ソウシン</t>
    </rPh>
    <rPh sb="5" eb="7">
      <t>キゲン</t>
    </rPh>
    <phoneticPr fontId="3"/>
  </si>
  <si>
    <t>書類郵送期限　</t>
    <rPh sb="0" eb="2">
      <t>ショルイ</t>
    </rPh>
    <rPh sb="2" eb="4">
      <t>ユウソウ</t>
    </rPh>
    <rPh sb="4" eb="6">
      <t>キゲン</t>
    </rPh>
    <phoneticPr fontId="3"/>
  </si>
  <si>
    <t xml:space="preserve">２ </t>
    <phoneticPr fontId="3"/>
  </si>
  <si>
    <r>
      <t>　・入力したファイルを送信してください。</t>
    </r>
    <r>
      <rPr>
        <b/>
        <sz val="12"/>
        <color indexed="8"/>
        <rFont val="ＭＳ 明朝"/>
        <family val="1"/>
        <charset val="128"/>
      </rPr>
      <t/>
    </r>
    <rPh sb="2" eb="4">
      <t>ニュウリョク</t>
    </rPh>
    <phoneticPr fontId="3"/>
  </si>
  <si>
    <t>団体名ﾌﾘｶﾞﾅ</t>
    <rPh sb="0" eb="3">
      <t>ダンタイメイ</t>
    </rPh>
    <phoneticPr fontId="3"/>
  </si>
  <si>
    <t>申込責任者</t>
    <rPh sb="0" eb="2">
      <t>モウシコミ</t>
    </rPh>
    <rPh sb="2" eb="5">
      <t>セキニンシャ</t>
    </rPh>
    <phoneticPr fontId="3"/>
  </si>
  <si>
    <t>支払金額</t>
    <rPh sb="0" eb="4">
      <t>シハライキンガク</t>
    </rPh>
    <phoneticPr fontId="3"/>
  </si>
  <si>
    <t>団体名</t>
    <rPh sb="0" eb="3">
      <t>ダンタイメイ</t>
    </rPh>
    <phoneticPr fontId="7"/>
  </si>
  <si>
    <t>DB</t>
  </si>
  <si>
    <t>N1</t>
  </si>
  <si>
    <t>N2</t>
  </si>
  <si>
    <t>SX</t>
  </si>
  <si>
    <t>KC</t>
  </si>
  <si>
    <t>MC</t>
  </si>
  <si>
    <t>Syozoku</t>
  </si>
  <si>
    <t>ZK</t>
  </si>
  <si>
    <t>S1</t>
  </si>
  <si>
    <t>TM</t>
  </si>
  <si>
    <t>S2</t>
  </si>
  <si>
    <t>S3</t>
  </si>
  <si>
    <t>S4</t>
  </si>
  <si>
    <t>S5</t>
  </si>
  <si>
    <t>S6</t>
  </si>
  <si>
    <t>参加人数一覧表</t>
    <rPh sb="0" eb="2">
      <t>サンカ</t>
    </rPh>
    <rPh sb="2" eb="3">
      <t>ジン</t>
    </rPh>
    <rPh sb="3" eb="4">
      <t>カズ</t>
    </rPh>
    <rPh sb="4" eb="5">
      <t>イチ</t>
    </rPh>
    <rPh sb="5" eb="6">
      <t>ラン</t>
    </rPh>
    <rPh sb="6" eb="7">
      <t>ヒョウ</t>
    </rPh>
    <phoneticPr fontId="7"/>
  </si>
  <si>
    <t>TEL</t>
    <phoneticPr fontId="3"/>
  </si>
  <si>
    <t>　　⑦申込完了</t>
    <rPh sb="3" eb="5">
      <t>モウシコミ</t>
    </rPh>
    <rPh sb="5" eb="7">
      <t>カンリョウ</t>
    </rPh>
    <phoneticPr fontId="3"/>
  </si>
  <si>
    <t>ｾｲｻﾝ ﾀﾛｳ</t>
  </si>
  <si>
    <t>団体名</t>
    <rPh sb="0" eb="2">
      <t>ダンタイ</t>
    </rPh>
    <rPh sb="2" eb="3">
      <t>メイ</t>
    </rPh>
    <phoneticPr fontId="3"/>
  </si>
  <si>
    <r>
      <t xml:space="preserve">氏　名
</t>
    </r>
    <r>
      <rPr>
        <b/>
        <sz val="8"/>
        <color indexed="10"/>
        <rFont val="ＭＳ 明朝"/>
        <family val="1"/>
        <charset val="128"/>
      </rPr>
      <t>姓と名の間に
全角ｽﾍﾟｰｽ1つ</t>
    </r>
    <rPh sb="0" eb="1">
      <t>シ</t>
    </rPh>
    <rPh sb="2" eb="3">
      <t>メイ</t>
    </rPh>
    <rPh sb="4" eb="5">
      <t>セイ</t>
    </rPh>
    <rPh sb="6" eb="7">
      <t>メイ</t>
    </rPh>
    <rPh sb="8" eb="9">
      <t>アイダ</t>
    </rPh>
    <rPh sb="11" eb="13">
      <t>ゼンカク</t>
    </rPh>
    <phoneticPr fontId="4"/>
  </si>
  <si>
    <r>
      <t xml:space="preserve">ﾌﾘｶﾞﾅ
</t>
    </r>
    <r>
      <rPr>
        <b/>
        <sz val="8"/>
        <color indexed="10"/>
        <rFont val="ＭＳ 明朝"/>
        <family val="1"/>
        <charset val="128"/>
      </rPr>
      <t>姓と名の間に
半角ｽﾍﾟｰｽ1つ</t>
    </r>
    <rPh sb="13" eb="15">
      <t>ハンカク</t>
    </rPh>
    <phoneticPr fontId="4"/>
  </si>
  <si>
    <t>性別</t>
    <rPh sb="0" eb="2">
      <t>セイベツ</t>
    </rPh>
    <phoneticPr fontId="4"/>
  </si>
  <si>
    <t>学年</t>
    <rPh sb="0" eb="2">
      <t>ガクネン</t>
    </rPh>
    <phoneticPr fontId="4"/>
  </si>
  <si>
    <t>例</t>
    <rPh sb="0" eb="1">
      <t>レイ</t>
    </rPh>
    <phoneticPr fontId="4"/>
  </si>
  <si>
    <t>西三　太郎</t>
    <rPh sb="0" eb="1">
      <t>セイ</t>
    </rPh>
    <rPh sb="1" eb="2">
      <t>サン</t>
    </rPh>
    <rPh sb="3" eb="5">
      <t>タロウ</t>
    </rPh>
    <phoneticPr fontId="4"/>
  </si>
  <si>
    <t>男</t>
    <rPh sb="0" eb="1">
      <t>オトコ</t>
    </rPh>
    <phoneticPr fontId="4"/>
  </si>
  <si>
    <t>Ａ</t>
    <phoneticPr fontId="3"/>
  </si>
  <si>
    <t>Ｂ</t>
    <phoneticPr fontId="3"/>
  </si>
  <si>
    <t>Ｃ</t>
    <phoneticPr fontId="3"/>
  </si>
  <si>
    <r>
      <t>E-mail：</t>
    </r>
    <r>
      <rPr>
        <b/>
        <sz val="18"/>
        <color indexed="8"/>
        <rFont val="ＭＳ ゴシック"/>
        <family val="3"/>
        <charset val="128"/>
      </rPr>
      <t>rikujokyousitu.kyogikai@gmail.com</t>
    </r>
    <phoneticPr fontId="3"/>
  </si>
  <si>
    <t>生年</t>
    <rPh sb="0" eb="2">
      <t>セイネン</t>
    </rPh>
    <phoneticPr fontId="4"/>
  </si>
  <si>
    <t>生年月日</t>
    <rPh sb="0" eb="4">
      <t>セイネ</t>
    </rPh>
    <phoneticPr fontId="4"/>
  </si>
  <si>
    <t>月</t>
    <rPh sb="0" eb="1">
      <t>ツキ</t>
    </rPh>
    <phoneticPr fontId="3"/>
  </si>
  <si>
    <t>日</t>
    <rPh sb="0" eb="1">
      <t>ヒ</t>
    </rPh>
    <phoneticPr fontId="8"/>
  </si>
  <si>
    <t>種目</t>
    <rPh sb="0" eb="2">
      <t>シュモク</t>
    </rPh>
    <phoneticPr fontId="3"/>
  </si>
  <si>
    <t>中長距離</t>
    <rPh sb="0" eb="4">
      <t>チュウチョウキョリ</t>
    </rPh>
    <phoneticPr fontId="3"/>
  </si>
  <si>
    <t>ハードル</t>
    <phoneticPr fontId="3"/>
  </si>
  <si>
    <t>幅･三段跳</t>
    <rPh sb="0" eb="1">
      <t>ハバ</t>
    </rPh>
    <rPh sb="2" eb="5">
      <t>サンダントビ</t>
    </rPh>
    <phoneticPr fontId="3"/>
  </si>
  <si>
    <t>短 距 離</t>
    <rPh sb="0" eb="1">
      <t>タン</t>
    </rPh>
    <rPh sb="2" eb="3">
      <t>キョ</t>
    </rPh>
    <rPh sb="4" eb="5">
      <t>リ</t>
    </rPh>
    <phoneticPr fontId="3"/>
  </si>
  <si>
    <t>走 高 跳</t>
    <rPh sb="0" eb="1">
      <t>ソウ</t>
    </rPh>
    <rPh sb="2" eb="3">
      <t>コウ</t>
    </rPh>
    <rPh sb="4" eb="5">
      <t>チョウ</t>
    </rPh>
    <phoneticPr fontId="3"/>
  </si>
  <si>
    <t>棒 高 跳</t>
    <rPh sb="0" eb="1">
      <t>ボウ</t>
    </rPh>
    <rPh sb="2" eb="3">
      <t>コウ</t>
    </rPh>
    <rPh sb="4" eb="5">
      <t>チョウ</t>
    </rPh>
    <phoneticPr fontId="3"/>
  </si>
  <si>
    <t>参加予定種目</t>
    <rPh sb="0" eb="4">
      <t>サンカヨテイ</t>
    </rPh>
    <rPh sb="4" eb="6">
      <t>シュモク</t>
    </rPh>
    <phoneticPr fontId="4"/>
  </si>
  <si>
    <t>リストから選択</t>
    <rPh sb="5" eb="7">
      <t>センタク</t>
    </rPh>
    <phoneticPr fontId="3"/>
  </si>
  <si>
    <t>参加予定日(瑞穂会場)</t>
    <rPh sb="0" eb="4">
      <t>サンカヨテイ</t>
    </rPh>
    <rPh sb="4" eb="5">
      <t>ビ</t>
    </rPh>
    <rPh sb="6" eb="8">
      <t>ミズホ</t>
    </rPh>
    <rPh sb="8" eb="10">
      <t>カイジョウ</t>
    </rPh>
    <phoneticPr fontId="3"/>
  </si>
  <si>
    <t>参加料</t>
    <rPh sb="0" eb="3">
      <t>サンカリョウ</t>
    </rPh>
    <phoneticPr fontId="3"/>
  </si>
  <si>
    <t>○</t>
    <phoneticPr fontId="3"/>
  </si>
  <si>
    <t>男子参加数</t>
    <rPh sb="0" eb="2">
      <t>ダンシ</t>
    </rPh>
    <rPh sb="2" eb="5">
      <t>サンカスウ</t>
    </rPh>
    <phoneticPr fontId="3"/>
  </si>
  <si>
    <t>女子参加数</t>
    <rPh sb="0" eb="2">
      <t>ジョシ</t>
    </rPh>
    <rPh sb="2" eb="5">
      <t>サンカスウ</t>
    </rPh>
    <phoneticPr fontId="3"/>
  </si>
  <si>
    <t>参加人数合計</t>
    <rPh sb="0" eb="4">
      <t>サンカニンズウ</t>
    </rPh>
    <rPh sb="4" eb="6">
      <t>ゴウケイ</t>
    </rPh>
    <phoneticPr fontId="3"/>
  </si>
  <si>
    <t>※このファイルをメールに添付して送信してください！</t>
    <rPh sb="12" eb="14">
      <t>テンプ</t>
    </rPh>
    <rPh sb="16" eb="18">
      <t>ソウシン</t>
    </rPh>
    <phoneticPr fontId="3"/>
  </si>
  <si>
    <t>実施要項をよく読んで入力してください。</t>
    <rPh sb="0" eb="2">
      <t>ジッシ</t>
    </rPh>
    <rPh sb="2" eb="4">
      <t>ヨウコウ</t>
    </rPh>
    <rPh sb="7" eb="8">
      <t>ヨ</t>
    </rPh>
    <rPh sb="10" eb="12">
      <t>ニュウリョク</t>
    </rPh>
    <phoneticPr fontId="3"/>
  </si>
  <si>
    <t>①参加者一覧表</t>
    <rPh sb="1" eb="4">
      <t>サンカシャ</t>
    </rPh>
    <rPh sb="4" eb="7">
      <t>イチラン</t>
    </rPh>
    <phoneticPr fontId="3"/>
  </si>
  <si>
    <t>②参加人数一覧表</t>
    <rPh sb="1" eb="3">
      <t>サンカ</t>
    </rPh>
    <rPh sb="3" eb="5">
      <t>ニンズウ</t>
    </rPh>
    <rPh sb="5" eb="7">
      <t>イチラン</t>
    </rPh>
    <rPh sb="7" eb="8">
      <t>ヒョウ</t>
    </rPh>
    <phoneticPr fontId="3"/>
  </si>
  <si>
    <t>氏名・参加日等の入力間違いが無いようにお願いします。</t>
    <rPh sb="0" eb="2">
      <t>シメイ</t>
    </rPh>
    <rPh sb="3" eb="5">
      <t>サンカ</t>
    </rPh>
    <rPh sb="5" eb="6">
      <t>ビ</t>
    </rPh>
    <rPh sb="6" eb="7">
      <t>トウ</t>
    </rPh>
    <rPh sb="8" eb="10">
      <t>ニュウリョク</t>
    </rPh>
    <rPh sb="10" eb="12">
      <t>マチガ</t>
    </rPh>
    <rPh sb="14" eb="15">
      <t>ナ</t>
    </rPh>
    <rPh sb="20" eb="21">
      <t>ネガ</t>
    </rPh>
    <phoneticPr fontId="3"/>
  </si>
  <si>
    <t>県大会３位</t>
    <rPh sb="0" eb="1">
      <t>ケン</t>
    </rPh>
    <rPh sb="1" eb="3">
      <t>タイカイ</t>
    </rPh>
    <rPh sb="4" eb="5">
      <t>イ</t>
    </rPh>
    <phoneticPr fontId="3"/>
  </si>
  <si>
    <t>県大会２位</t>
    <rPh sb="0" eb="1">
      <t>ケン</t>
    </rPh>
    <rPh sb="1" eb="3">
      <t>タイカイ</t>
    </rPh>
    <rPh sb="4" eb="5">
      <t>イ</t>
    </rPh>
    <phoneticPr fontId="3"/>
  </si>
  <si>
    <t>県大会１位</t>
    <rPh sb="0" eb="3">
      <t>ケンタイカ</t>
    </rPh>
    <rPh sb="4" eb="5">
      <t>イ</t>
    </rPh>
    <phoneticPr fontId="3"/>
  </si>
  <si>
    <t>目的</t>
    <rPh sb="0" eb="2">
      <t>モクテキ</t>
    </rPh>
    <phoneticPr fontId="3"/>
  </si>
  <si>
    <t>陸上競技における走・投・跳運動を基本動作と専門的な技術の習得を目指して、ジュニア</t>
    <rPh sb="0" eb="2">
      <t>リクジョウ</t>
    </rPh>
    <rPh sb="2" eb="4">
      <t>キョウギ</t>
    </rPh>
    <rPh sb="8" eb="9">
      <t>ソウ</t>
    </rPh>
    <rPh sb="10" eb="11">
      <t>ナ</t>
    </rPh>
    <rPh sb="12" eb="13">
      <t>チョウ</t>
    </rPh>
    <rPh sb="13" eb="15">
      <t>ウンドウ</t>
    </rPh>
    <rPh sb="16" eb="18">
      <t>キホン</t>
    </rPh>
    <rPh sb="18" eb="20">
      <t>ドウサ</t>
    </rPh>
    <rPh sb="21" eb="23">
      <t>センモン</t>
    </rPh>
    <rPh sb="23" eb="24">
      <t>テキ</t>
    </rPh>
    <rPh sb="25" eb="27">
      <t>ギジュツ</t>
    </rPh>
    <rPh sb="28" eb="30">
      <t>シュウトク</t>
    </rPh>
    <rPh sb="31" eb="33">
      <t>メザ</t>
    </rPh>
    <phoneticPr fontId="3"/>
  </si>
  <si>
    <t>陸上競技者とその指導者の育成と陸上競技の普及を目指す。</t>
    <rPh sb="0" eb="2">
      <t>リクジョウ</t>
    </rPh>
    <rPh sb="2" eb="4">
      <t>キョウギ</t>
    </rPh>
    <rPh sb="4" eb="5">
      <t>シャ</t>
    </rPh>
    <rPh sb="8" eb="11">
      <t>シドウシャ</t>
    </rPh>
    <rPh sb="12" eb="14">
      <t>イクセイ</t>
    </rPh>
    <rPh sb="15" eb="17">
      <t>リクジョウ</t>
    </rPh>
    <rPh sb="17" eb="19">
      <t>キョウギ</t>
    </rPh>
    <rPh sb="20" eb="22">
      <t>フキュウ</t>
    </rPh>
    <rPh sb="23" eb="25">
      <t>メザ</t>
    </rPh>
    <phoneticPr fontId="3"/>
  </si>
  <si>
    <t>主催</t>
    <rPh sb="0" eb="2">
      <t>シュサイ</t>
    </rPh>
    <phoneticPr fontId="3"/>
  </si>
  <si>
    <t>名古屋地区陸上競技協会</t>
    <rPh sb="0" eb="3">
      <t>ナゴヤ</t>
    </rPh>
    <rPh sb="3" eb="5">
      <t>チク</t>
    </rPh>
    <rPh sb="5" eb="7">
      <t>リクジョウ</t>
    </rPh>
    <rPh sb="7" eb="9">
      <t>キョウギ</t>
    </rPh>
    <rPh sb="9" eb="11">
      <t>キョウカイ</t>
    </rPh>
    <phoneticPr fontId="3"/>
  </si>
  <si>
    <t>共催</t>
    <rPh sb="0" eb="2">
      <t>キョウサイ</t>
    </rPh>
    <phoneticPr fontId="3"/>
  </si>
  <si>
    <t>（一財）愛知陸上競技協会</t>
    <rPh sb="1" eb="2">
      <t>イチ</t>
    </rPh>
    <rPh sb="2" eb="3">
      <t>ザイ</t>
    </rPh>
    <rPh sb="4" eb="6">
      <t>アイチ</t>
    </rPh>
    <rPh sb="6" eb="8">
      <t>リクジョウ</t>
    </rPh>
    <rPh sb="8" eb="10">
      <t>キョウギ</t>
    </rPh>
    <rPh sb="10" eb="12">
      <t>キョウカイ</t>
    </rPh>
    <phoneticPr fontId="3"/>
  </si>
  <si>
    <t>協賛</t>
    <rPh sb="0" eb="2">
      <t>キョウサン</t>
    </rPh>
    <phoneticPr fontId="3"/>
  </si>
  <si>
    <t>アシックス ジャパン（株）</t>
    <rPh sb="11" eb="12">
      <t>カブ</t>
    </rPh>
    <phoneticPr fontId="3"/>
  </si>
  <si>
    <t>開催場所</t>
    <rPh sb="0" eb="2">
      <t>カイサイ</t>
    </rPh>
    <rPh sb="2" eb="4">
      <t>バショ</t>
    </rPh>
    <phoneticPr fontId="3"/>
  </si>
  <si>
    <t>実施種目</t>
    <rPh sb="0" eb="2">
      <t>ジッシ</t>
    </rPh>
    <rPh sb="2" eb="4">
      <t>シュモク</t>
    </rPh>
    <phoneticPr fontId="3"/>
  </si>
  <si>
    <t>内容</t>
    <rPh sb="0" eb="2">
      <t>ナイヨウ</t>
    </rPh>
    <phoneticPr fontId="3"/>
  </si>
  <si>
    <t>走・跳運動の基礎となる動き作りの実技指導と説明</t>
    <rPh sb="0" eb="1">
      <t>ソウ</t>
    </rPh>
    <rPh sb="2" eb="3">
      <t>チョウ</t>
    </rPh>
    <rPh sb="3" eb="5">
      <t>ウンドウ</t>
    </rPh>
    <rPh sb="6" eb="8">
      <t>キソ</t>
    </rPh>
    <rPh sb="11" eb="12">
      <t>ウゴ</t>
    </rPh>
    <rPh sb="13" eb="14">
      <t>ツク</t>
    </rPh>
    <rPh sb="16" eb="18">
      <t>ジツギ</t>
    </rPh>
    <rPh sb="18" eb="20">
      <t>シドウ</t>
    </rPh>
    <rPh sb="21" eb="23">
      <t>セツメイ</t>
    </rPh>
    <phoneticPr fontId="3"/>
  </si>
  <si>
    <t>専門的な技術と練習方法についての実技指導と説明</t>
    <rPh sb="0" eb="3">
      <t>センモンテキ</t>
    </rPh>
    <rPh sb="4" eb="6">
      <t>ギジュツ</t>
    </rPh>
    <rPh sb="7" eb="9">
      <t>レンシュウ</t>
    </rPh>
    <rPh sb="9" eb="11">
      <t>ホウホウ</t>
    </rPh>
    <rPh sb="16" eb="18">
      <t>ジツギ</t>
    </rPh>
    <rPh sb="18" eb="20">
      <t>シドウ</t>
    </rPh>
    <rPh sb="21" eb="23">
      <t>セツメイ</t>
    </rPh>
    <phoneticPr fontId="3"/>
  </si>
  <si>
    <t>補助的なトレーニングの紹介と実技指導</t>
    <rPh sb="0" eb="3">
      <t>ホジョテキ</t>
    </rPh>
    <rPh sb="11" eb="13">
      <t>ショウカイ</t>
    </rPh>
    <rPh sb="14" eb="16">
      <t>ジツギ</t>
    </rPh>
    <rPh sb="16" eb="18">
      <t>シドウ</t>
    </rPh>
    <phoneticPr fontId="3"/>
  </si>
  <si>
    <t>対象者</t>
    <rPh sb="0" eb="3">
      <t>タイショウシャ</t>
    </rPh>
    <phoneticPr fontId="3"/>
  </si>
  <si>
    <t>陸上競技に関心のある小学生、中学生、高校生、一般及びその指導者</t>
    <rPh sb="0" eb="2">
      <t>リクジョウ</t>
    </rPh>
    <rPh sb="2" eb="4">
      <t>キョウギ</t>
    </rPh>
    <rPh sb="5" eb="7">
      <t>カンシン</t>
    </rPh>
    <rPh sb="10" eb="13">
      <t>ショウガクセイ</t>
    </rPh>
    <rPh sb="14" eb="17">
      <t>チュウガクセイ</t>
    </rPh>
    <rPh sb="18" eb="21">
      <t>コウコウセイ</t>
    </rPh>
    <rPh sb="22" eb="24">
      <t>イッパン</t>
    </rPh>
    <rPh sb="24" eb="25">
      <t>オヨ</t>
    </rPh>
    <rPh sb="28" eb="31">
      <t>シドウシャ</t>
    </rPh>
    <phoneticPr fontId="3"/>
  </si>
  <si>
    <t>開催日程</t>
    <rPh sb="0" eb="2">
      <t>カイサイ</t>
    </rPh>
    <rPh sb="2" eb="4">
      <t>ニッテイ</t>
    </rPh>
    <phoneticPr fontId="60"/>
  </si>
  <si>
    <t>当日の流れ</t>
    <rPh sb="0" eb="2">
      <t>トウジツ</t>
    </rPh>
    <rPh sb="3" eb="4">
      <t>ナガ</t>
    </rPh>
    <phoneticPr fontId="60"/>
  </si>
  <si>
    <t>午前講習</t>
    <rPh sb="0" eb="2">
      <t>ゴゼン</t>
    </rPh>
    <rPh sb="2" eb="4">
      <t>コウシュウ</t>
    </rPh>
    <phoneticPr fontId="60"/>
  </si>
  <si>
    <t>　受　　付</t>
    <rPh sb="1" eb="2">
      <t>ウケ</t>
    </rPh>
    <rPh sb="4" eb="5">
      <t>ツキ</t>
    </rPh>
    <phoneticPr fontId="60"/>
  </si>
  <si>
    <t>　教　　室</t>
    <rPh sb="1" eb="2">
      <t>キョウ</t>
    </rPh>
    <rPh sb="4" eb="5">
      <t>シツ</t>
    </rPh>
    <phoneticPr fontId="60"/>
  </si>
  <si>
    <t>　競技場完全撤収</t>
    <rPh sb="1" eb="4">
      <t>キョウギジョウ</t>
    </rPh>
    <rPh sb="4" eb="6">
      <t>カンゼン</t>
    </rPh>
    <rPh sb="6" eb="8">
      <t>テッシュウ</t>
    </rPh>
    <phoneticPr fontId="60"/>
  </si>
  <si>
    <t>参加費</t>
    <rPh sb="0" eb="3">
      <t>サンカヒ</t>
    </rPh>
    <phoneticPr fontId="3"/>
  </si>
  <si>
    <t>２回</t>
    <rPh sb="1" eb="2">
      <t>カイ</t>
    </rPh>
    <phoneticPr fontId="60"/>
  </si>
  <si>
    <t>３回</t>
    <rPh sb="1" eb="2">
      <t>カイ</t>
    </rPh>
    <phoneticPr fontId="60"/>
  </si>
  <si>
    <t>小･中学生</t>
    <rPh sb="0" eb="1">
      <t>コ</t>
    </rPh>
    <rPh sb="2" eb="5">
      <t>チュウガクセイ</t>
    </rPh>
    <phoneticPr fontId="3"/>
  </si>
  <si>
    <t>８００円</t>
    <rPh sb="3" eb="4">
      <t>エン</t>
    </rPh>
    <phoneticPr fontId="60"/>
  </si>
  <si>
    <t>１０００円</t>
    <rPh sb="4" eb="5">
      <t>エン</t>
    </rPh>
    <phoneticPr fontId="60"/>
  </si>
  <si>
    <t>高校生以上</t>
    <rPh sb="0" eb="5">
      <t>コウコウセイイジョウ</t>
    </rPh>
    <phoneticPr fontId="3"/>
  </si>
  <si>
    <t>６００円</t>
    <rPh sb="3" eb="4">
      <t>エン</t>
    </rPh>
    <phoneticPr fontId="60"/>
  </si>
  <si>
    <t>１５００円</t>
    <rPh sb="4" eb="5">
      <t>エン</t>
    </rPh>
    <phoneticPr fontId="60"/>
  </si>
  <si>
    <t>注意</t>
    <rPh sb="0" eb="2">
      <t>チュウイ</t>
    </rPh>
    <phoneticPr fontId="60"/>
  </si>
  <si>
    <t>申込方法</t>
    <rPh sb="0" eb="1">
      <t>モウ</t>
    </rPh>
    <rPh sb="1" eb="2">
      <t>コミ</t>
    </rPh>
    <rPh sb="2" eb="4">
      <t>ホウホウ</t>
    </rPh>
    <phoneticPr fontId="3"/>
  </si>
  <si>
    <t>諸連絡がありますので、返信用封筒に82円切手をはり、宛名を記名して同封して下さい。</t>
    <rPh sb="0" eb="1">
      <t>ショ</t>
    </rPh>
    <rPh sb="1" eb="3">
      <t>レンラク</t>
    </rPh>
    <rPh sb="11" eb="14">
      <t>ヘンシンヨウ</t>
    </rPh>
    <rPh sb="14" eb="16">
      <t>フウトウ</t>
    </rPh>
    <rPh sb="19" eb="20">
      <t>エン</t>
    </rPh>
    <rPh sb="20" eb="22">
      <t>キッテ</t>
    </rPh>
    <rPh sb="26" eb="28">
      <t>アテナ</t>
    </rPh>
    <rPh sb="29" eb="31">
      <t>キメイ</t>
    </rPh>
    <rPh sb="33" eb="35">
      <t>ドウフウ</t>
    </rPh>
    <rPh sb="37" eb="38">
      <t>クダ</t>
    </rPh>
    <phoneticPr fontId="3"/>
  </si>
  <si>
    <t>　振込先　　郵便口座　記号12160　　番号　98397591　陸上競技教室（瑞穂会場）</t>
    <rPh sb="1" eb="3">
      <t>フリコミ</t>
    </rPh>
    <rPh sb="3" eb="4">
      <t>サキ</t>
    </rPh>
    <rPh sb="6" eb="8">
      <t>ユウビン</t>
    </rPh>
    <rPh sb="8" eb="10">
      <t>コウザ</t>
    </rPh>
    <rPh sb="11" eb="13">
      <t>キゴウ</t>
    </rPh>
    <rPh sb="20" eb="22">
      <t>バンゴウ</t>
    </rPh>
    <rPh sb="32" eb="34">
      <t>リクジョウ</t>
    </rPh>
    <rPh sb="34" eb="36">
      <t>キョウギ</t>
    </rPh>
    <rPh sb="36" eb="38">
      <t>キョウシツ</t>
    </rPh>
    <rPh sb="39" eb="41">
      <t>ミズホ</t>
    </rPh>
    <rPh sb="41" eb="43">
      <t>カイジョウ</t>
    </rPh>
    <phoneticPr fontId="3"/>
  </si>
  <si>
    <t>事前受付期間</t>
    <rPh sb="0" eb="2">
      <t>ジゼン</t>
    </rPh>
    <rPh sb="2" eb="6">
      <t>ウケ</t>
    </rPh>
    <phoneticPr fontId="3"/>
  </si>
  <si>
    <t>その他</t>
    <rPh sb="2" eb="3">
      <t>ホカ</t>
    </rPh>
    <phoneticPr fontId="60"/>
  </si>
  <si>
    <t>HPから、Facebook・Twitterに変更しました↓</t>
    <rPh sb="22" eb="24">
      <t>ヘンコウ</t>
    </rPh>
    <phoneticPr fontId="3"/>
  </si>
  <si>
    <t>問合わせ</t>
    <rPh sb="0" eb="1">
      <t>トイ</t>
    </rPh>
    <rPh sb="1" eb="2">
      <t>ア</t>
    </rPh>
    <phoneticPr fontId="3"/>
  </si>
  <si>
    <t>会場責任者　　　谷　政人（名城大学附属高校）　　052-481-7436</t>
    <rPh sb="0" eb="2">
      <t>カイジョウ</t>
    </rPh>
    <rPh sb="2" eb="5">
      <t>セキニンシャ</t>
    </rPh>
    <rPh sb="8" eb="9">
      <t>タニ</t>
    </rPh>
    <rPh sb="10" eb="12">
      <t>マサト</t>
    </rPh>
    <rPh sb="13" eb="15">
      <t>メイジョウ</t>
    </rPh>
    <rPh sb="15" eb="17">
      <t>ダイガク</t>
    </rPh>
    <rPh sb="17" eb="19">
      <t>フゾク</t>
    </rPh>
    <rPh sb="19" eb="21">
      <t>コウコウ</t>
    </rPh>
    <phoneticPr fontId="3"/>
  </si>
  <si>
    <t>https://twitter.com/J6Bro</t>
    <phoneticPr fontId="60"/>
  </si>
  <si>
    <t>×</t>
    <phoneticPr fontId="3"/>
  </si>
  <si>
    <r>
      <t>　・</t>
    </r>
    <r>
      <rPr>
        <b/>
        <u/>
        <sz val="11"/>
        <color indexed="10"/>
        <rFont val="ＭＳ ゴシック"/>
        <family val="3"/>
        <charset val="128"/>
      </rPr>
      <t>メールの件名は「陸上教室」と「団体名」にしてください。</t>
    </r>
    <rPh sb="6" eb="8">
      <t>ケンメイ</t>
    </rPh>
    <rPh sb="10" eb="12">
      <t>リクジョウ</t>
    </rPh>
    <rPh sb="12" eb="14">
      <t>キョウシツ</t>
    </rPh>
    <rPh sb="17" eb="19">
      <t>ダン</t>
    </rPh>
    <rPh sb="19" eb="20">
      <t>メイ</t>
    </rPh>
    <phoneticPr fontId="3"/>
  </si>
  <si>
    <t>このファイルの内容は、参加料、参加人数計算・保険加入の目的で使用します。</t>
    <rPh sb="7" eb="9">
      <t>ナイヨウ</t>
    </rPh>
    <rPh sb="11" eb="14">
      <t>サンカリョウ</t>
    </rPh>
    <rPh sb="15" eb="19">
      <t>サンカニンズウ</t>
    </rPh>
    <rPh sb="19" eb="21">
      <t>ケイサン</t>
    </rPh>
    <rPh sb="22" eb="24">
      <t>ホケン</t>
    </rPh>
    <rPh sb="24" eb="26">
      <t>カニュウ</t>
    </rPh>
    <rPh sb="27" eb="29">
      <t>モクテキ</t>
    </rPh>
    <rPh sb="30" eb="32">
      <t>シヨウ</t>
    </rPh>
    <phoneticPr fontId="3"/>
  </si>
  <si>
    <t>Tシャツ購入希望</t>
    <rPh sb="4" eb="8">
      <t>コウニュウキボウ</t>
    </rPh>
    <phoneticPr fontId="3"/>
  </si>
  <si>
    <t>サイズ</t>
    <phoneticPr fontId="3"/>
  </si>
  <si>
    <t>Tシャツの購入希望者は、サイズを選択してください。</t>
    <rPh sb="5" eb="9">
      <t>コウニュウキボウ</t>
    </rPh>
    <rPh sb="9" eb="10">
      <t>シャ</t>
    </rPh>
    <rPh sb="16" eb="18">
      <t>センタク</t>
    </rPh>
    <phoneticPr fontId="3"/>
  </si>
  <si>
    <t>S</t>
    <phoneticPr fontId="3"/>
  </si>
  <si>
    <t>M</t>
    <phoneticPr fontId="3"/>
  </si>
  <si>
    <t>L</t>
    <phoneticPr fontId="3"/>
  </si>
  <si>
    <t>O</t>
    <phoneticPr fontId="3"/>
  </si>
  <si>
    <t>XO</t>
    <phoneticPr fontId="3"/>
  </si>
  <si>
    <t>M</t>
    <phoneticPr fontId="3"/>
  </si>
  <si>
    <t>O</t>
    <phoneticPr fontId="3"/>
  </si>
  <si>
    <t>XO</t>
    <phoneticPr fontId="3"/>
  </si>
  <si>
    <t>Ｔシャツ購入希望数</t>
    <rPh sb="4" eb="8">
      <t>コウニュウキボウ</t>
    </rPh>
    <rPh sb="8" eb="9">
      <t>スウ</t>
    </rPh>
    <phoneticPr fontId="3"/>
  </si>
  <si>
    <t>Ｔシャツ購入数</t>
    <rPh sb="4" eb="7">
      <t>コウニュウスウ</t>
    </rPh>
    <rPh sb="6" eb="7">
      <t>スウ</t>
    </rPh>
    <phoneticPr fontId="3"/>
  </si>
  <si>
    <t>以下の余白に、振込明細書のコピーを貼付けてください</t>
    <rPh sb="0" eb="2">
      <t>イカ</t>
    </rPh>
    <rPh sb="3" eb="5">
      <t>ヨハク</t>
    </rPh>
    <rPh sb="7" eb="9">
      <t>フリコミ</t>
    </rPh>
    <rPh sb="9" eb="12">
      <t>メイサイショ</t>
    </rPh>
    <rPh sb="17" eb="19">
      <t>ハリツ</t>
    </rPh>
    <phoneticPr fontId="3"/>
  </si>
  <si>
    <t>　　①メール送信先</t>
    <rPh sb="8" eb="9">
      <t>サキ</t>
    </rPh>
    <phoneticPr fontId="3"/>
  </si>
  <si>
    <r>
      <t>　・参加数分と希望購入Ｔシャツ分の参加料を振り込み、</t>
    </r>
    <r>
      <rPr>
        <b/>
        <sz val="11"/>
        <color indexed="10"/>
        <rFont val="ＭＳ ゴシック"/>
        <family val="3"/>
        <charset val="128"/>
      </rPr>
      <t>明細書のコピーを「②参加人数一覧表」の表面に添付</t>
    </r>
    <r>
      <rPr>
        <sz val="11"/>
        <color indexed="8"/>
        <rFont val="ＭＳ 明朝"/>
        <family val="1"/>
        <charset val="128"/>
      </rPr>
      <t>してください。</t>
    </r>
    <rPh sb="2" eb="5">
      <t>サンカスウ</t>
    </rPh>
    <rPh sb="5" eb="6">
      <t>ブン</t>
    </rPh>
    <rPh sb="7" eb="9">
      <t>キボウ</t>
    </rPh>
    <rPh sb="9" eb="11">
      <t>コウニュウ</t>
    </rPh>
    <rPh sb="15" eb="16">
      <t>ブン</t>
    </rPh>
    <rPh sb="17" eb="20">
      <t>サンカリョウ</t>
    </rPh>
    <rPh sb="21" eb="22">
      <t>フ</t>
    </rPh>
    <rPh sb="23" eb="24">
      <t>コ</t>
    </rPh>
    <rPh sb="26" eb="29">
      <t>メイサイショ</t>
    </rPh>
    <rPh sb="36" eb="38">
      <t>サンカ</t>
    </rPh>
    <rPh sb="38" eb="40">
      <t>ニンズウ</t>
    </rPh>
    <rPh sb="40" eb="42">
      <t>イチラン</t>
    </rPh>
    <rPh sb="42" eb="43">
      <t>ヒョウ</t>
    </rPh>
    <rPh sb="45" eb="47">
      <t>ヒョウメン</t>
    </rPh>
    <rPh sb="48" eb="50">
      <t>テンプ</t>
    </rPh>
    <phoneticPr fontId="3"/>
  </si>
  <si>
    <t>　　②参加料の振込と郵送</t>
    <rPh sb="3" eb="6">
      <t>サンカリョウ</t>
    </rPh>
    <rPh sb="7" eb="9">
      <t>フリコミ</t>
    </rPh>
    <rPh sb="10" eb="12">
      <t>ユウソウ</t>
    </rPh>
    <phoneticPr fontId="3"/>
  </si>
  <si>
    <t>瑞穂会場 参加予定数</t>
    <rPh sb="0" eb="2">
      <t>ミズホ</t>
    </rPh>
    <rPh sb="2" eb="4">
      <t>カイジョウ</t>
    </rPh>
    <rPh sb="9" eb="10">
      <t>スウ</t>
    </rPh>
    <phoneticPr fontId="3"/>
  </si>
  <si>
    <t>１３：００～１５：４０</t>
    <phoneticPr fontId="60"/>
  </si>
  <si>
    <t>１２：００</t>
    <phoneticPr fontId="60"/>
  </si>
  <si>
    <t>１６：００</t>
    <phoneticPr fontId="60"/>
  </si>
  <si>
    <t>申し込みファイルをダウンロードして、必要事項を入力してください。①参加者一覧表に必要事項を入力し、振込金受領書のコピーを②参加人数一覧表に添付して、期日までに申し込みをお願いします。</t>
    <rPh sb="0" eb="1">
      <t>モウ</t>
    </rPh>
    <rPh sb="2" eb="3">
      <t>コ</t>
    </rPh>
    <rPh sb="18" eb="22">
      <t>ヒツヨウジコウ</t>
    </rPh>
    <rPh sb="23" eb="25">
      <t>ニュウ</t>
    </rPh>
    <rPh sb="33" eb="36">
      <t>サンカシャ</t>
    </rPh>
    <rPh sb="36" eb="38">
      <t>イチラン</t>
    </rPh>
    <rPh sb="38" eb="39">
      <t>ヒョウ</t>
    </rPh>
    <rPh sb="40" eb="42">
      <t>ヒツヨウ</t>
    </rPh>
    <rPh sb="42" eb="44">
      <t>ジコウ</t>
    </rPh>
    <rPh sb="45" eb="47">
      <t>ny</t>
    </rPh>
    <rPh sb="49" eb="51">
      <t>フリコミ</t>
    </rPh>
    <rPh sb="51" eb="52">
      <t>キン</t>
    </rPh>
    <rPh sb="52" eb="55">
      <t>ジュリョウショ</t>
    </rPh>
    <rPh sb="69" eb="71">
      <t>テンプ</t>
    </rPh>
    <phoneticPr fontId="3"/>
  </si>
  <si>
    <r>
      <t>申し込みファイルのダウンロード　</t>
    </r>
    <r>
      <rPr>
        <b/>
        <sz val="13"/>
        <color theme="1"/>
        <rFont val="ＭＳ Ｐゴシック"/>
        <family val="3"/>
        <charset val="128"/>
      </rPr>
      <t>愛知陸協→名古屋→陸上教室申し込みファイル</t>
    </r>
    <rPh sb="0" eb="1">
      <t>モウ</t>
    </rPh>
    <rPh sb="2" eb="3">
      <t>コ</t>
    </rPh>
    <rPh sb="16" eb="20">
      <t>アイチ</t>
    </rPh>
    <rPh sb="21" eb="24">
      <t>ナゴヤ</t>
    </rPh>
    <rPh sb="25" eb="27">
      <t>リクジョウ</t>
    </rPh>
    <rPh sb="27" eb="29">
      <t>キョウシツ</t>
    </rPh>
    <rPh sb="29" eb="30">
      <t>モウ</t>
    </rPh>
    <rPh sb="31" eb="32">
      <t>コ</t>
    </rPh>
    <phoneticPr fontId="60"/>
  </si>
  <si>
    <r>
      <t>　申し込みアドレス　</t>
    </r>
    <r>
      <rPr>
        <b/>
        <sz val="18"/>
        <color theme="1"/>
        <rFont val="ＭＳ Ｐゴシック"/>
        <family val="3"/>
        <charset val="128"/>
      </rPr>
      <t>rikujokyousitu.kyogikai@gmail.com</t>
    </r>
    <rPh sb="1" eb="2">
      <t>モウ</t>
    </rPh>
    <rPh sb="3" eb="4">
      <t>コ</t>
    </rPh>
    <phoneticPr fontId="60"/>
  </si>
  <si>
    <t>天候により、中止となる場合もあります。下記ホームページをご確認ください。</t>
    <rPh sb="0" eb="2">
      <t>テンコウ</t>
    </rPh>
    <rPh sb="6" eb="8">
      <t>チュウシ</t>
    </rPh>
    <rPh sb="11" eb="13">
      <t>バアイ</t>
    </rPh>
    <rPh sb="19" eb="21">
      <t>カキ</t>
    </rPh>
    <rPh sb="29" eb="31">
      <t>カクニン</t>
    </rPh>
    <phoneticPr fontId="3"/>
  </si>
  <si>
    <t>←問合せも、こちらのアドレスにお願いします。</t>
    <rPh sb="1" eb="3">
      <t>トイアワ</t>
    </rPh>
    <rPh sb="16" eb="17">
      <t>ネガ</t>
    </rPh>
    <phoneticPr fontId="60"/>
  </si>
  <si>
    <t>・Tシャツについて・・・1枚1800円で、事前注文となります。</t>
    <rPh sb="13" eb="14">
      <t>マイ</t>
    </rPh>
    <rPh sb="18" eb="19">
      <t>エン</t>
    </rPh>
    <rPh sb="21" eb="23">
      <t>ジゼン</t>
    </rPh>
    <rPh sb="23" eb="25">
      <t>チュウモン</t>
    </rPh>
    <phoneticPr fontId="3"/>
  </si>
  <si>
    <t>・保険について・・・参加者はすべて保険に加入します。</t>
    <rPh sb="1" eb="3">
      <t>ホケン</t>
    </rPh>
    <rPh sb="10" eb="13">
      <t>サンカシャ</t>
    </rPh>
    <rPh sb="17" eb="19">
      <t>ホケン</t>
    </rPh>
    <rPh sb="20" eb="22">
      <t>カニュウ</t>
    </rPh>
    <phoneticPr fontId="3"/>
  </si>
  <si>
    <t>２０００円</t>
    <rPh sb="4" eb="5">
      <t>エン</t>
    </rPh>
    <phoneticPr fontId="60"/>
  </si>
  <si>
    <t>１回分</t>
    <rPh sb="1" eb="2">
      <t>カイ</t>
    </rPh>
    <rPh sb="2" eb="3">
      <t>ブン</t>
    </rPh>
    <phoneticPr fontId="60"/>
  </si>
  <si>
    <t>https://www.facebook.com/rikujokyoshitsu/</t>
    <phoneticPr fontId="60"/>
  </si>
  <si>
    <t>２０２０年１１月２日～１２月４日</t>
    <rPh sb="4" eb="5">
      <t>ネン</t>
    </rPh>
    <rPh sb="7" eb="8">
      <t>ツキ</t>
    </rPh>
    <rPh sb="9" eb="10">
      <t>ビ</t>
    </rPh>
    <rPh sb="13" eb="14">
      <t>ツキ</t>
    </rPh>
    <rPh sb="15" eb="16">
      <t>ビ</t>
    </rPh>
    <phoneticPr fontId="3"/>
  </si>
  <si>
    <t>　　　　　　　　希望者は、参加申し込み書にサイズを記入し、参加費とTシャツ代を一緒に振り込んでください。　　　　　　　　　　　　</t>
    <phoneticPr fontId="3"/>
  </si>
  <si>
    <t xml:space="preserve"> その場合、参加費の返金はできませんのでご了解ください。また、振り替えがなかった場合のグランド開放は行いません。</t>
    <rPh sb="3" eb="5">
      <t>バアイ</t>
    </rPh>
    <rPh sb="6" eb="9">
      <t>サンカヒ</t>
    </rPh>
    <rPh sb="10" eb="12">
      <t>ヘンキン</t>
    </rPh>
    <rPh sb="21" eb="23">
      <t>リョウカイ</t>
    </rPh>
    <rPh sb="31" eb="32">
      <t>フ</t>
    </rPh>
    <rPh sb="33" eb="34">
      <t>カ</t>
    </rPh>
    <rPh sb="40" eb="42">
      <t>バアイ</t>
    </rPh>
    <rPh sb="47" eb="49">
      <t>カイホウ</t>
    </rPh>
    <rPh sb="50" eb="51">
      <t>オコナ</t>
    </rPh>
    <phoneticPr fontId="60"/>
  </si>
  <si>
    <t>･予備日について・・・雨天で中止の場合は、予備日に振り替えます。予備日も雨天の場合は中止とします。</t>
    <rPh sb="1" eb="4">
      <t>ヨビビ</t>
    </rPh>
    <rPh sb="11" eb="13">
      <t>ウテン</t>
    </rPh>
    <rPh sb="14" eb="16">
      <t>チュウシ</t>
    </rPh>
    <rPh sb="17" eb="19">
      <t>バアイ</t>
    </rPh>
    <rPh sb="21" eb="24">
      <t>ヨビビ</t>
    </rPh>
    <rPh sb="25" eb="26">
      <t>フ</t>
    </rPh>
    <rPh sb="27" eb="28">
      <t>カ</t>
    </rPh>
    <rPh sb="32" eb="35">
      <t>ヨビビ</t>
    </rPh>
    <rPh sb="36" eb="38">
      <t>ウテン</t>
    </rPh>
    <rPh sb="39" eb="41">
      <t>バアイ</t>
    </rPh>
    <rPh sb="42" eb="44">
      <t>チュウシ</t>
    </rPh>
    <phoneticPr fontId="60"/>
  </si>
  <si>
    <t>・午前・午後の完全入れ替え制にします。</t>
    <rPh sb="1" eb="3">
      <t>ゴゼン</t>
    </rPh>
    <rPh sb="4" eb="6">
      <t>ゴゴ</t>
    </rPh>
    <rPh sb="7" eb="9">
      <t>カンゼン</t>
    </rPh>
    <rPh sb="9" eb="10">
      <t>イ</t>
    </rPh>
    <rPh sb="11" eb="12">
      <t>カ</t>
    </rPh>
    <rPh sb="13" eb="14">
      <t>セイ</t>
    </rPh>
    <phoneticPr fontId="60"/>
  </si>
  <si>
    <t>個人申込は可能です。</t>
    <rPh sb="0" eb="4">
      <t>コジンモウシコミ</t>
    </rPh>
    <rPh sb="5" eb="7">
      <t>カノウ</t>
    </rPh>
    <phoneticPr fontId="60"/>
  </si>
  <si>
    <t>※小・中学生に限り、県3位以内の生徒は参加費免除となります。</t>
    <phoneticPr fontId="60"/>
  </si>
  <si>
    <t>９：００～１１：４０</t>
    <phoneticPr fontId="60"/>
  </si>
  <si>
    <t>１２：４０～１２：５０</t>
    <phoneticPr fontId="60"/>
  </si>
  <si>
    <t>８：４０～８：５０</t>
    <phoneticPr fontId="60"/>
  </si>
  <si>
    <t>午後講習</t>
    <rPh sb="0" eb="2">
      <t>ゴゴ</t>
    </rPh>
    <rPh sb="2" eb="4">
      <t>コウシュウ</t>
    </rPh>
    <phoneticPr fontId="60"/>
  </si>
  <si>
    <t>短距離・中長距離・障害・跳躍・砲丸・ジャベリック・小学生</t>
    <rPh sb="0" eb="3">
      <t>タンキョリ</t>
    </rPh>
    <rPh sb="4" eb="5">
      <t>チュウ</t>
    </rPh>
    <rPh sb="5" eb="6">
      <t>ナガ</t>
    </rPh>
    <rPh sb="6" eb="8">
      <t>キョリ</t>
    </rPh>
    <rPh sb="9" eb="11">
      <t>ショウガイ</t>
    </rPh>
    <rPh sb="12" eb="14">
      <t>チョウヤク</t>
    </rPh>
    <rPh sb="15" eb="17">
      <t>ホウガン</t>
    </rPh>
    <rPh sb="25" eb="28">
      <t>ショウガクセイ</t>
    </rPh>
    <phoneticPr fontId="3"/>
  </si>
  <si>
    <t>パロマ瑞穂スタジアム陸上競技場</t>
    <phoneticPr fontId="3"/>
  </si>
  <si>
    <t xml:space="preserve">参加者の皆さんへ　新型コロナウィルス感染拡大防止のための措置として、以下の点をお守りください。 </t>
    <rPh sb="40" eb="41">
      <t>マモ</t>
    </rPh>
    <phoneticPr fontId="3"/>
  </si>
  <si>
    <t>なお、ガイダンスの詳細は日本陸連のＨＰを御覧ください　➡　https://www.jaaf.or.jp/news/article/13857/</t>
    <rPh sb="9" eb="11">
      <t>ショウサイ</t>
    </rPh>
    <rPh sb="12" eb="16">
      <t>ニホンリクレン</t>
    </rPh>
    <rPh sb="20" eb="22">
      <t>ゴラン</t>
    </rPh>
    <phoneticPr fontId="3"/>
  </si>
  <si>
    <t>日本陸連の陸上競技活動再開について のガイダンスに基づき、参加者の皆さんに以下の項目を実施します。</t>
    <rPh sb="0" eb="5">
      <t>ニホン</t>
    </rPh>
    <rPh sb="25" eb="28">
      <t>モト</t>
    </rPh>
    <rPh sb="29" eb="33">
      <t>サンカシャ</t>
    </rPh>
    <rPh sb="33" eb="34">
      <t>ミナ</t>
    </rPh>
    <rPh sb="37" eb="39">
      <t>イカ</t>
    </rPh>
    <rPh sb="40" eb="42">
      <t>コウモク</t>
    </rPh>
    <rPh sb="43" eb="45">
      <t>ジッシ</t>
    </rPh>
    <phoneticPr fontId="3"/>
  </si>
  <si>
    <t>２０２０年度　　名古屋地区陸上教室（瑞穂会場）　　実施要項</t>
    <rPh sb="4" eb="6">
      <t>ネンド</t>
    </rPh>
    <rPh sb="8" eb="11">
      <t>ナゴヤ</t>
    </rPh>
    <rPh sb="11" eb="13">
      <t>チク</t>
    </rPh>
    <rPh sb="13" eb="15">
      <t>リクジョウ</t>
    </rPh>
    <rPh sb="15" eb="17">
      <t>キョウシツ</t>
    </rPh>
    <rPh sb="18" eb="20">
      <t>ミズホ</t>
    </rPh>
    <rPh sb="20" eb="22">
      <t>カイジョウ</t>
    </rPh>
    <rPh sb="25" eb="27">
      <t>ジッシ</t>
    </rPh>
    <rPh sb="27" eb="29">
      <t>ヨウコウ</t>
    </rPh>
    <phoneticPr fontId="3"/>
  </si>
  <si>
    <t>【大会前／提出用】新型コロナウイルス感染症についての体調管理チェックシート（第2版8月11日改訂）</t>
    <rPh sb="1" eb="3">
      <t>タイカイ</t>
    </rPh>
    <rPh sb="3" eb="4">
      <t>マエ</t>
    </rPh>
    <rPh sb="5" eb="8">
      <t>テイシュツヨウ</t>
    </rPh>
    <rPh sb="26" eb="28">
      <t>タイチョウ</t>
    </rPh>
    <rPh sb="28" eb="30">
      <t>カンリ</t>
    </rPh>
    <rPh sb="38" eb="39">
      <t>ダイ</t>
    </rPh>
    <rPh sb="40" eb="41">
      <t>ハン</t>
    </rPh>
    <rPh sb="42" eb="43">
      <t>ガツ</t>
    </rPh>
    <rPh sb="45" eb="46">
      <t>ニチ</t>
    </rPh>
    <rPh sb="46" eb="48">
      <t>カイテイ</t>
    </rPh>
    <phoneticPr fontId="60"/>
  </si>
  <si>
    <t>本チェックシートは各種⼤会において新型コロナウイルス感染症の拡⼤を防⽌するため、参加者の健康状態を確認することを⽬的としています。本チェックシートに記⼊いただいた個⼈情報については、厳正なる管理のもとに保管し、健康状態の把握、来場可否の判断および必要なご連絡のためにのみ利⽤します。また、個⼈情報保護法等の法令において認められる場合を除きご本⼈の同意を得ずに第三者に提供いたしません。但し、⼤会会場にて感染症患者またはその疑いのある⽅が発⾒された場合に必要な範囲で保健所等に提供することがあります。　                                                                                                       🔲個人情報の取得・利用・提供に同意する</t>
    <phoneticPr fontId="60"/>
  </si>
  <si>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60"/>
  </si>
  <si>
    <t>※該当しない場合は✔を入れ、該当する場合は〇を記入すること（体温0.1℃単位の数字を記入）</t>
  </si>
  <si>
    <t>No.</t>
    <phoneticPr fontId="60"/>
  </si>
  <si>
    <t>チェックリスト</t>
    <phoneticPr fontId="60"/>
  </si>
  <si>
    <t>／</t>
    <phoneticPr fontId="60"/>
  </si>
  <si>
    <t>／</t>
    <phoneticPr fontId="60"/>
  </si>
  <si>
    <t>のどの痛みがある</t>
    <rPh sb="3" eb="4">
      <t>イタ</t>
    </rPh>
    <phoneticPr fontId="60"/>
  </si>
  <si>
    <t>咳（せき）が出る</t>
    <rPh sb="6" eb="7">
      <t>デ</t>
    </rPh>
    <phoneticPr fontId="60"/>
  </si>
  <si>
    <t>痰（たん）がでたり、からんだりする</t>
    <phoneticPr fontId="60"/>
  </si>
  <si>
    <t>鼻水（はなみず）、鼻づまりがある　※アレルギーを除く</t>
    <phoneticPr fontId="60"/>
  </si>
  <si>
    <t>頭が痛い</t>
    <rPh sb="0" eb="1">
      <t>アタマ</t>
    </rPh>
    <rPh sb="2" eb="3">
      <t>イタ</t>
    </rPh>
    <phoneticPr fontId="60"/>
  </si>
  <si>
    <t>体のだるさなどがある</t>
    <rPh sb="0" eb="1">
      <t>カラダ</t>
    </rPh>
    <phoneticPr fontId="60"/>
  </si>
  <si>
    <t>発熱の症状がある</t>
    <rPh sb="0" eb="2">
      <t>ハツネツ</t>
    </rPh>
    <rPh sb="3" eb="5">
      <t>ショウジョウ</t>
    </rPh>
    <phoneticPr fontId="60"/>
  </si>
  <si>
    <t>息苦しさがある</t>
    <phoneticPr fontId="60"/>
  </si>
  <si>
    <t>味覚異常(味がしない)</t>
    <rPh sb="0" eb="2">
      <t>ミカク</t>
    </rPh>
    <rPh sb="2" eb="4">
      <t>イジョウ</t>
    </rPh>
    <rPh sb="5" eb="6">
      <t>アジ</t>
    </rPh>
    <phoneticPr fontId="60"/>
  </si>
  <si>
    <t>嗅覚異常(匂いがしない)</t>
    <phoneticPr fontId="60"/>
  </si>
  <si>
    <t>体温</t>
    <rPh sb="0" eb="2">
      <t>タイオン</t>
    </rPh>
    <phoneticPr fontId="60"/>
  </si>
  <si>
    <t>℃</t>
    <phoneticPr fontId="60"/>
  </si>
  <si>
    <t>℃</t>
    <phoneticPr fontId="60"/>
  </si>
  <si>
    <r>
      <t>薬剤の服用</t>
    </r>
    <r>
      <rPr>
        <sz val="11"/>
        <color theme="1"/>
        <rFont val="ＭＳ Ｐゴシック"/>
        <family val="3"/>
        <charset val="128"/>
        <scheme val="minor"/>
      </rPr>
      <t>(解熱剤を含む上記症状を緩和させる薬剤)</t>
    </r>
    <rPh sb="12" eb="14">
      <t>ジョウキ</t>
    </rPh>
    <phoneticPr fontId="60"/>
  </si>
  <si>
    <t>氏名　　　　　　　　　　　　　　　　　　　　　</t>
    <rPh sb="0" eb="2">
      <t>シメイ</t>
    </rPh>
    <phoneticPr fontId="60"/>
  </si>
  <si>
    <t>所属（学校名など）　　　　　　　　　　　　　　　　　　　　　</t>
    <rPh sb="0" eb="2">
      <t>ショゾク</t>
    </rPh>
    <rPh sb="3" eb="6">
      <t>ガッコウメイ</t>
    </rPh>
    <phoneticPr fontId="60"/>
  </si>
  <si>
    <t>連絡先（電話番号）　　　　　　　　　　　   　　</t>
    <rPh sb="0" eb="3">
      <t>レンラクサキ</t>
    </rPh>
    <rPh sb="4" eb="6">
      <t>デンワ</t>
    </rPh>
    <rPh sb="6" eb="8">
      <t>バンゴウ</t>
    </rPh>
    <phoneticPr fontId="60"/>
  </si>
  <si>
    <t>保護者氏名　　　　　　　　　　　　　　　　　　　　　　　　　</t>
    <phoneticPr fontId="60"/>
  </si>
  <si>
    <t>※参加者が未成年の場合</t>
    <phoneticPr fontId="60"/>
  </si>
  <si>
    <t>陸上教室　瑞穂会場</t>
    <rPh sb="0" eb="2">
      <t>リク</t>
    </rPh>
    <rPh sb="2" eb="4">
      <t>ky</t>
    </rPh>
    <rPh sb="5" eb="9">
      <t>ミズホカ</t>
    </rPh>
    <phoneticPr fontId="45"/>
  </si>
  <si>
    <t>参加毎に提出してください</t>
    <rPh sb="0" eb="2">
      <t>サンカ</t>
    </rPh>
    <rPh sb="2" eb="3">
      <t>ゴト</t>
    </rPh>
    <rPh sb="4" eb="12">
      <t>テイシュツシテクダ</t>
    </rPh>
    <phoneticPr fontId="45"/>
  </si>
  <si>
    <t>① 競技者には競技会１週間前からの検温を義務付ます。指定の体調管理チェック表に記入し提出してください。
② 選手は招集時、その他の方は受付時に体調管理チェック表を提出して頂きます。
　　主催者は、万が一感染が発生した場合に備え、個人情報の取扱いに十分注意しながら、イベント当日に参加者より提出
　　を求めた書面の保存期間（少なくとも１月以上）を定めて保存します。
　　主催者は提出していない競技者を出場不可とする場合があります。
③ 不確かな競技者がいた場合は、その場で検温を実施し、状況により参加を許可しない場合があります。
　(不確かな競技者の事例：一見して体調が悪そうに見える、顔がほてっている、咳、鼻水の症状（風邪の症状）が見られる。)
④ 運動時を除きマスクの着用を義務とし、主催者はマスクをしてない人に対し注意を促します。
⑤ 手洗い・手指の消毒・洗顔の徹底を呼び掛けます。
⑥参加回毎に兼後チェックシートの提出が必要です。</t>
    <rPh sb="54" eb="56">
      <t>センシュ</t>
    </rPh>
    <rPh sb="57" eb="59">
      <t>ショウシュウ</t>
    </rPh>
    <rPh sb="59" eb="60">
      <t>ジ</t>
    </rPh>
    <rPh sb="63" eb="64">
      <t>タ</t>
    </rPh>
    <rPh sb="65" eb="66">
      <t>カタ</t>
    </rPh>
    <rPh sb="81" eb="83">
      <t>テイシュツ</t>
    </rPh>
    <rPh sb="85" eb="86">
      <t>イタダ</t>
    </rPh>
    <rPh sb="206" eb="208">
      <t>バアイ</t>
    </rPh>
    <rPh sb="255" eb="257">
      <t>バアイ</t>
    </rPh>
    <rPh sb="395" eb="397">
      <t>サンカ</t>
    </rPh>
    <rPh sb="397" eb="398">
      <t>カイ</t>
    </rPh>
    <rPh sb="398" eb="399">
      <t>マイ</t>
    </rPh>
    <rPh sb="400" eb="409">
      <t>ケンコウ</t>
    </rPh>
    <rPh sb="410" eb="412">
      <t>テイシュツ</t>
    </rPh>
    <rPh sb="413" eb="415">
      <t>ヒツヨウ</t>
    </rPh>
    <phoneticPr fontId="3"/>
  </si>
  <si>
    <t>今年度は事前申込のみとし、当日受付は一切行いません。</t>
    <rPh sb="0" eb="3">
      <t>コンネンド</t>
    </rPh>
    <rPh sb="4" eb="8">
      <t>ジゼンモウシコミ</t>
    </rPh>
    <rPh sb="13" eb="15">
      <t>トウジツ</t>
    </rPh>
    <rPh sb="15" eb="17">
      <t>ウケツケ</t>
    </rPh>
    <rPh sb="18" eb="20">
      <t>イッサイ</t>
    </rPh>
    <rPh sb="20" eb="21">
      <t>オコナ</t>
    </rPh>
    <phoneticPr fontId="3"/>
  </si>
  <si>
    <t>今年度は事前申込のみとし、当日受付は一切行いません。</t>
    <phoneticPr fontId="45"/>
  </si>
  <si>
    <t>rikujokyousitu.kyogikai@gmail.com</t>
    <phoneticPr fontId="3"/>
  </si>
  <si>
    <t>E-mail</t>
    <phoneticPr fontId="3"/>
  </si>
  <si>
    <t>　・申し込みメールへの返信後に振込を行ってください。</t>
    <rPh sb="2" eb="3">
      <t>モウ</t>
    </rPh>
    <rPh sb="4" eb="5">
      <t>コ</t>
    </rPh>
    <rPh sb="11" eb="13">
      <t>ヘンシン</t>
    </rPh>
    <rPh sb="13" eb="14">
      <t>ゴ</t>
    </rPh>
    <rPh sb="15" eb="17">
      <t>フリコミ</t>
    </rPh>
    <rPh sb="18" eb="19">
      <t>オコナ</t>
    </rPh>
    <phoneticPr fontId="3"/>
  </si>
  <si>
    <t>健康チェックシートは、必要分印刷してください。</t>
    <rPh sb="0" eb="2">
      <t>ケンコウ</t>
    </rPh>
    <rPh sb="11" eb="13">
      <t>ヒツヨウ</t>
    </rPh>
    <rPh sb="13" eb="14">
      <t>ブン</t>
    </rPh>
    <rPh sb="14" eb="16">
      <t>インサツ</t>
    </rPh>
    <phoneticPr fontId="3"/>
  </si>
  <si>
    <t>※保健所、診療所等に相談後、必ず大会主催者に報告してください。</t>
    <phoneticPr fontId="60"/>
  </si>
  <si>
    <t>※症状が４日以上続く場合は必ず最寄りの保健所、診療所等に報告してください。症状には個人差がありますので、強い症状と思う場合にはすぐに報告してください。</t>
    <rPh sb="15" eb="17">
      <t>モヨ</t>
    </rPh>
    <rPh sb="19" eb="22">
      <t>ホケンジョ</t>
    </rPh>
    <rPh sb="23" eb="26">
      <t>シンリョウジョ</t>
    </rPh>
    <rPh sb="26" eb="27">
      <t>トウ</t>
    </rPh>
    <rPh sb="28" eb="30">
      <t>ホウコク</t>
    </rPh>
    <rPh sb="66" eb="68">
      <t>ホウコク</t>
    </rPh>
    <phoneticPr fontId="60"/>
  </si>
  <si>
    <t>℃</t>
    <phoneticPr fontId="60"/>
  </si>
  <si>
    <t>嗅覚異常(匂いがしない)</t>
    <phoneticPr fontId="60"/>
  </si>
  <si>
    <t>息苦しさがある</t>
    <phoneticPr fontId="60"/>
  </si>
  <si>
    <r>
      <t>鼻水、鼻づまりがある　</t>
    </r>
    <r>
      <rPr>
        <sz val="6"/>
        <color theme="1"/>
        <rFont val="ＭＳ Ｐゴシック"/>
        <family val="3"/>
        <charset val="128"/>
        <scheme val="minor"/>
      </rPr>
      <t>※アレルギーを除く</t>
    </r>
    <phoneticPr fontId="60"/>
  </si>
  <si>
    <t>痰（たん）がでたり、からんだりする</t>
    <phoneticPr fontId="60"/>
  </si>
  <si>
    <t>※大会終了後２週間は健康チェックをすること。</t>
    <rPh sb="1" eb="3">
      <t>タイカイ</t>
    </rPh>
    <rPh sb="3" eb="6">
      <t>シュウリョウゴ</t>
    </rPh>
    <rPh sb="7" eb="9">
      <t>シュウカン</t>
    </rPh>
    <rPh sb="10" eb="12">
      <t>ケンコウ</t>
    </rPh>
    <phoneticPr fontId="60"/>
  </si>
  <si>
    <t>【大会後／個人管理用】新型コロナウイルス感染症についての体調管理チェックシート</t>
    <rPh sb="1" eb="3">
      <t>タイカイ</t>
    </rPh>
    <rPh sb="3" eb="4">
      <t>ゴ</t>
    </rPh>
    <rPh sb="5" eb="7">
      <t>コジン</t>
    </rPh>
    <rPh sb="7" eb="9">
      <t>カンリ</t>
    </rPh>
    <rPh sb="9" eb="10">
      <t>ヨウ</t>
    </rPh>
    <rPh sb="28" eb="30">
      <t>タイチョウ</t>
    </rPh>
    <rPh sb="30" eb="32">
      <t>カンリ</t>
    </rPh>
    <phoneticPr fontId="60"/>
  </si>
  <si>
    <t>瑞穂会場</t>
    <rPh sb="0" eb="4">
      <t>ミズホ</t>
    </rPh>
    <phoneticPr fontId="45"/>
  </si>
  <si>
    <t>・参加について・・・新型コロナウィルス感染拡大防止のため、
　事前申し込みのみとします。当日受付は行いません。</t>
    <rPh sb="1" eb="3">
      <t>サンカ</t>
    </rPh>
    <rPh sb="10" eb="12">
      <t>シンガタ</t>
    </rPh>
    <rPh sb="19" eb="21">
      <t>カンセン</t>
    </rPh>
    <rPh sb="21" eb="23">
      <t>カクダイ</t>
    </rPh>
    <rPh sb="23" eb="25">
      <t>ボウシ</t>
    </rPh>
    <rPh sb="31" eb="33">
      <t>ジゼン</t>
    </rPh>
    <rPh sb="33" eb="34">
      <t>モウ</t>
    </rPh>
    <rPh sb="35" eb="36">
      <t>コ</t>
    </rPh>
    <rPh sb="44" eb="46">
      <t>トウジツ</t>
    </rPh>
    <rPh sb="46" eb="48">
      <t>ウケツケ</t>
    </rPh>
    <rPh sb="49" eb="50">
      <t>オコナ</t>
    </rPh>
    <phoneticPr fontId="60"/>
  </si>
  <si>
    <t>　申込先　　467-0063　名古屋市 瑞穂区 市丘町１丁目48　萩山中学校　可知　裕行宛</t>
    <rPh sb="1" eb="3">
      <t>モウシコミ</t>
    </rPh>
    <rPh sb="3" eb="4">
      <t>サキ</t>
    </rPh>
    <rPh sb="15" eb="19">
      <t>ナゴヤシ</t>
    </rPh>
    <rPh sb="20" eb="23">
      <t>ミズホク</t>
    </rPh>
    <rPh sb="24" eb="25">
      <t>シ</t>
    </rPh>
    <rPh sb="25" eb="26">
      <t>オカ</t>
    </rPh>
    <rPh sb="26" eb="27">
      <t>マチ</t>
    </rPh>
    <rPh sb="28" eb="30">
      <t>チョウメ</t>
    </rPh>
    <rPh sb="33" eb="35">
      <t>ハギヤマ</t>
    </rPh>
    <rPh sb="35" eb="38">
      <t>チュウガッコウ</t>
    </rPh>
    <rPh sb="39" eb="41">
      <t>カチ</t>
    </rPh>
    <rPh sb="42" eb="44">
      <t>ヒロユキ</t>
    </rPh>
    <rPh sb="44" eb="45">
      <t>アテ</t>
    </rPh>
    <phoneticPr fontId="3"/>
  </si>
  <si>
    <t>〒467-0063　名古屋市 瑞穂区 市丘町１丁目48　萩山中学校　可知　裕行宛</t>
    <phoneticPr fontId="3"/>
  </si>
  <si>
    <t>①と②のシートを印刷して萩山中まで郵送してください。</t>
    <rPh sb="8" eb="10">
      <t>インサツ</t>
    </rPh>
    <rPh sb="12" eb="14">
      <t>ハギヤマ</t>
    </rPh>
    <rPh sb="14" eb="15">
      <t>チュウ</t>
    </rPh>
    <rPh sb="17" eb="19">
      <t>ユウソウ</t>
    </rPh>
    <phoneticPr fontId="3"/>
  </si>
  <si>
    <t>１５００円</t>
    <rPh sb="4" eb="5">
      <t>エン</t>
    </rPh>
    <phoneticPr fontId="3"/>
  </si>
  <si>
    <t>1回参加・　600円</t>
    <rPh sb="1" eb="2">
      <t>カイ</t>
    </rPh>
    <rPh sb="2" eb="4">
      <t>サンカ</t>
    </rPh>
    <rPh sb="9" eb="10">
      <t>エン</t>
    </rPh>
    <phoneticPr fontId="3"/>
  </si>
  <si>
    <t>2回参加・1000円</t>
    <rPh sb="1" eb="2">
      <t>カイ</t>
    </rPh>
    <rPh sb="2" eb="4">
      <t>サンカ</t>
    </rPh>
    <rPh sb="9" eb="10">
      <t>エン</t>
    </rPh>
    <phoneticPr fontId="3"/>
  </si>
  <si>
    <t>3回参加・1500円</t>
    <rPh sb="1" eb="2">
      <t>カイ</t>
    </rPh>
    <rPh sb="2" eb="4">
      <t>サンカ</t>
    </rPh>
    <rPh sb="9" eb="10">
      <t>エン</t>
    </rPh>
    <phoneticPr fontId="3"/>
  </si>
  <si>
    <t>６００円</t>
    <rPh sb="3" eb="4">
      <t>エン</t>
    </rPh>
    <phoneticPr fontId="3"/>
  </si>
  <si>
    <t>１２００円</t>
    <rPh sb="4" eb="5">
      <t>エン</t>
    </rPh>
    <phoneticPr fontId="3"/>
  </si>
  <si>
    <t>←入力　愛知県立・名古屋市立は省いてください。
　個人の場合は保護者氏名を入力してください。</t>
    <rPh sb="1" eb="3">
      <t>ニュウリョク</t>
    </rPh>
    <rPh sb="4" eb="8">
      <t>アイチケンリ</t>
    </rPh>
    <rPh sb="9" eb="14">
      <t>ナゴヤシリツ</t>
    </rPh>
    <rPh sb="15" eb="16">
      <t>ハブ</t>
    </rPh>
    <rPh sb="25" eb="27">
      <t>コジン</t>
    </rPh>
    <rPh sb="28" eb="30">
      <t>バアイ</t>
    </rPh>
    <rPh sb="31" eb="34">
      <t>ホゴシャ</t>
    </rPh>
    <rPh sb="34" eb="36">
      <t>シメイ</t>
    </rPh>
    <rPh sb="37" eb="41">
      <t>ニュウ</t>
    </rPh>
    <phoneticPr fontId="3"/>
  </si>
  <si>
    <t>県大会３位以内入賞</t>
    <rPh sb="0" eb="3">
      <t>ケンタイ</t>
    </rPh>
    <rPh sb="4" eb="5">
      <t>イ</t>
    </rPh>
    <rPh sb="5" eb="7">
      <t>イナイ</t>
    </rPh>
    <rPh sb="7" eb="9">
      <t>ニュウショウ</t>
    </rPh>
    <phoneticPr fontId="3"/>
  </si>
  <si>
    <t>名</t>
    <rPh sb="0" eb="1">
      <t>ナ</t>
    </rPh>
    <phoneticPr fontId="3"/>
  </si>
  <si>
    <t>県大会３位以内入賞者数</t>
    <rPh sb="0" eb="3">
      <t>ケンタイカイ</t>
    </rPh>
    <rPh sb="4" eb="9">
      <t>イイナイニュウショウ</t>
    </rPh>
    <rPh sb="9" eb="10">
      <t>シャ</t>
    </rPh>
    <rPh sb="10" eb="11">
      <t>スウ</t>
    </rPh>
    <phoneticPr fontId="3"/>
  </si>
  <si>
    <t>※参加回数・参加料・県大会入賞者数等を確認してから印刷をしてください。</t>
    <rPh sb="1" eb="3">
      <t>サンカ</t>
    </rPh>
    <rPh sb="3" eb="5">
      <t>カイスウ</t>
    </rPh>
    <rPh sb="4" eb="5">
      <t>スウ</t>
    </rPh>
    <rPh sb="6" eb="9">
      <t>サンカリョウ</t>
    </rPh>
    <rPh sb="10" eb="13">
      <t>ケンタイカイ</t>
    </rPh>
    <rPh sb="13" eb="16">
      <t>ニュウショウシャ</t>
    </rPh>
    <rPh sb="16" eb="17">
      <t>スウ</t>
    </rPh>
    <rPh sb="17" eb="18">
      <t>トウ</t>
    </rPh>
    <rPh sb="19" eb="21">
      <t>カクニン</t>
    </rPh>
    <rPh sb="25" eb="27">
      <t>インサツ</t>
    </rPh>
    <phoneticPr fontId="3"/>
  </si>
  <si>
    <t>中学砲丸投</t>
    <rPh sb="0" eb="2">
      <t>チュウガク</t>
    </rPh>
    <rPh sb="2" eb="5">
      <t>ホウガンナゲ</t>
    </rPh>
    <phoneticPr fontId="3"/>
  </si>
  <si>
    <t>ジャベリックスロー</t>
  </si>
  <si>
    <t>印刷日</t>
    <rPh sb="0" eb="2">
      <t>インサツ</t>
    </rPh>
    <rPh sb="2" eb="3">
      <t>ビ</t>
    </rPh>
    <phoneticPr fontId="3"/>
  </si>
  <si>
    <t>小学生</t>
    <rPh sb="0" eb="3">
      <t>ショウガク</t>
    </rPh>
    <phoneticPr fontId="3"/>
  </si>
  <si>
    <t>ハードル</t>
  </si>
  <si>
    <t>ジャベリックスロー</t>
    <phoneticPr fontId="3"/>
  </si>
  <si>
    <r>
      <t xml:space="preserve">① 以下の事項に該当する場合は、自主的に参加を見合わせてください。 
ア 体調がよくない場合（例：発熱・咳・咽頭痛などの症状がある場合）
イ 同居家族や身近な知人に感染が疑われる方がいる場合 
ウ 過去 14 日以内に政府から入国制限、入国後の観察期間を必要とされている国、地域等への渡航又は当該在
　 住者との濃厚接触がある場合
② 参加者は受付開始に合わせて来場し、練習会終了後は速やかに帰宅してください。
③ 来場にあたっては、マスク・マイタオルを持参し、運動時を除いては原則としてマスクを着用してください。
④ 石けん等を用いた手洗い・手指消毒、うがい、洗顔を実施してください。
⑤ ウオーミングアップ・練習については、コーチングスタッフの指示に従い、ソーシャルディスタンスを確保する
　（できるだけ２ｍ以上）ことに努めてください。（障がい者の誘導や介助等は除きます。）
⑥ イベント中に大きな声での会話をしないでください。
⑦ 更衣室の滞在は短時間にしてください（シャワールームの使用は禁止します）。
⑧ 飲食等の際は感染リスクが高くなる為、短時間・ソーシャルディスタンス・換気の良い場所で行ってください。
⑨ タオル、ペットボトル、コップ、皿、袋等の共用を控え、個人用を用意してください。
　 また、体液の付着したゴミは各自で持ち帰ってください。
⑩ 感染防止のために主催者が決めたその他の措置の遵守、主催者の指示に従ってください。
⑪ イベント終了後２週間以内に新型コロナウイルス感染症を発症した場合は、主催者に対して速やかに濃厚接
　 触者の有無等について報告を行ってください。
</t>
    </r>
    <r>
      <rPr>
        <b/>
        <i/>
        <sz val="14"/>
        <rFont val="ＭＳ ゴシック"/>
        <family val="3"/>
        <charset val="128"/>
      </rPr>
      <t>これらの項目が守られない場合には退場して頂く場合があります。</t>
    </r>
    <rPh sb="173" eb="175">
      <t>ウケツケ</t>
    </rPh>
    <rPh sb="186" eb="189">
      <t>レンシュウカイ</t>
    </rPh>
    <rPh sb="310" eb="312">
      <t>レンシュウ</t>
    </rPh>
    <rPh sb="366" eb="367">
      <t>ツト</t>
    </rPh>
    <rPh sb="385" eb="386">
      <t>ナド</t>
    </rPh>
    <rPh sb="699" eb="700">
      <t>オコナ</t>
    </rPh>
    <rPh sb="713" eb="715">
      <t>コウモク</t>
    </rPh>
    <rPh sb="716" eb="717">
      <t>マモ</t>
    </rPh>
    <rPh sb="721" eb="723">
      <t>バアイ</t>
    </rPh>
    <rPh sb="725" eb="727">
      <t>タイジョウ</t>
    </rPh>
    <rPh sb="729" eb="730">
      <t>イタダ</t>
    </rPh>
    <rPh sb="731" eb="733">
      <t>バアイ</t>
    </rPh>
    <phoneticPr fontId="3"/>
  </si>
  <si>
    <t>小中学生用</t>
    <rPh sb="0" eb="4">
      <t>ショウチュウ</t>
    </rPh>
    <rPh sb="4" eb="5">
      <t>ヨウ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</si>
</sst>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411]ggge&quot;年&quot;m&quot;月&quot;d&quot;日&quot;;@"/>
    <numFmt numFmtId="177" formatCode="[$-411]yyyy&quot;年&quot;m&quot;月&quot;d&quot;日(&quot;aaa&quot;)メール必着&quot;"/>
    <numFmt numFmtId="178" formatCode="[$-411]yyyy&quot;年&quot;m&quot;月&quot;d&quot;日(&quot;aaa&quot;)必着&quot;"/>
  </numFmts>
  <fonts count="92">
    <font>
      <sz val="11"/>
      <color theme="1"/>
      <name val="ＭＳ Ｐゴシック"/>
      <family val="3"/>
      <charset val="128"/>
      <scheme val="minor"/>
    </font>
    <font>
      <sz val="11"/>
      <color theme="1"/>
      <name val="ＭＳ ゴシック"/>
      <family val="2"/>
      <charset val="128"/>
    </font>
    <font>
      <sz val="11"/>
      <color theme="1"/>
      <name val="ＭＳ ゴシック"/>
      <family val="2"/>
      <charset val="128"/>
    </font>
    <font>
      <sz val="6"/>
      <name val="ＭＳ Ｐゴシック"/>
      <family val="3"/>
      <charset val="128"/>
    </font>
    <font>
      <sz val="11"/>
      <color indexed="8"/>
      <name val="ＭＳ 明朝"/>
      <family val="1"/>
      <charset val="128"/>
    </font>
    <font>
      <b/>
      <sz val="11"/>
      <color indexed="10"/>
      <name val="ＭＳ ゴシック"/>
      <family val="3"/>
      <charset val="128"/>
    </font>
    <font>
      <b/>
      <sz val="11"/>
      <name val="ＭＳ ゴシック"/>
      <family val="3"/>
      <charset val="128"/>
    </font>
    <font>
      <sz val="6"/>
      <name val="ＭＳ Ｐゴシック"/>
      <family val="3"/>
      <charset val="128"/>
    </font>
    <font>
      <sz val="11"/>
      <name val="ＤＨＰ平成明朝体W7"/>
      <family val="3"/>
      <charset val="128"/>
    </font>
    <font>
      <sz val="14"/>
      <name val="ＤＨＰ平成明朝体W7"/>
      <family val="3"/>
      <charset val="128"/>
    </font>
    <font>
      <sz val="12"/>
      <name val="ＤＨＰ平成明朝体W7"/>
      <family val="3"/>
      <charset val="128"/>
    </font>
    <font>
      <sz val="12"/>
      <name val="ＭＳ ゴシック"/>
      <family val="3"/>
      <charset val="128"/>
    </font>
    <font>
      <sz val="11"/>
      <name val="ＭＳ Ｐゴシック"/>
      <family val="3"/>
      <charset val="128"/>
    </font>
    <font>
      <sz val="11"/>
      <name val="ＤＦ平成明朝体W7"/>
      <family val="3"/>
      <charset val="128"/>
    </font>
    <font>
      <b/>
      <sz val="11"/>
      <name val="ＭＳ 明朝"/>
      <family val="1"/>
      <charset val="128"/>
    </font>
    <font>
      <sz val="11"/>
      <name val="ＭＳ 明朝"/>
      <family val="1"/>
      <charset val="128"/>
    </font>
    <font>
      <sz val="16"/>
      <name val="ＭＳ Ｐゴシック"/>
      <family val="3"/>
      <charset val="128"/>
    </font>
    <font>
      <b/>
      <sz val="8"/>
      <color indexed="10"/>
      <name val="ＭＳ 明朝"/>
      <family val="1"/>
      <charset val="128"/>
    </font>
    <font>
      <sz val="12"/>
      <name val="ＤＨＰ平成明朝体W7"/>
      <family val="3"/>
      <charset val="128"/>
    </font>
    <font>
      <b/>
      <u/>
      <sz val="11"/>
      <color indexed="10"/>
      <name val="ＭＳ ゴシック"/>
      <family val="3"/>
      <charset val="128"/>
    </font>
    <font>
      <b/>
      <sz val="12"/>
      <name val="ＭＳ ゴシック"/>
      <family val="3"/>
      <charset val="128"/>
    </font>
    <font>
      <sz val="6"/>
      <name val="ＭＳ Ｐゴシック"/>
      <family val="3"/>
      <charset val="128"/>
    </font>
    <font>
      <sz val="11"/>
      <name val="ＤＦ平成明朝体W7"/>
      <family val="3"/>
      <charset val="128"/>
    </font>
    <font>
      <sz val="12"/>
      <name val="ＭＳ Ｐ明朝"/>
      <family val="1"/>
      <charset val="128"/>
    </font>
    <font>
      <b/>
      <sz val="16"/>
      <name val="ＭＳ 明朝"/>
      <family val="1"/>
      <charset val="128"/>
    </font>
    <font>
      <b/>
      <sz val="14"/>
      <color indexed="10"/>
      <name val="ＭＳ 明朝"/>
      <family val="1"/>
      <charset val="128"/>
    </font>
    <font>
      <b/>
      <sz val="14"/>
      <name val="ＭＳ ゴシック"/>
      <family val="3"/>
      <charset val="128"/>
    </font>
    <font>
      <b/>
      <sz val="12"/>
      <color indexed="8"/>
      <name val="ＭＳ 明朝"/>
      <family val="1"/>
      <charset val="128"/>
    </font>
    <font>
      <sz val="11"/>
      <color theme="1"/>
      <name val="ＭＳ Ｐゴシック"/>
      <family val="3"/>
      <charset val="128"/>
      <scheme val="minor"/>
    </font>
    <font>
      <sz val="12"/>
      <color theme="1"/>
      <name val="ＭＳ Ｐゴシック"/>
      <family val="3"/>
      <charset val="128"/>
      <scheme val="minor"/>
    </font>
    <font>
      <sz val="11"/>
      <color theme="1"/>
      <name val="ＭＳ 明朝"/>
      <family val="1"/>
      <charset val="128"/>
    </font>
    <font>
      <b/>
      <sz val="11"/>
      <color theme="1"/>
      <name val="ＭＳ ゴシック"/>
      <family val="3"/>
      <charset val="128"/>
    </font>
    <font>
      <b/>
      <sz val="11"/>
      <color rgb="FFFF0000"/>
      <name val="ＭＳ ゴシック"/>
      <family val="3"/>
      <charset val="128"/>
    </font>
    <font>
      <b/>
      <sz val="14"/>
      <color theme="1"/>
      <name val="ＭＳ ゴシック"/>
      <family val="3"/>
      <charset val="128"/>
    </font>
    <font>
      <sz val="11"/>
      <color theme="1"/>
      <name val="ＭＳ ゴシック"/>
      <family val="3"/>
      <charset val="128"/>
    </font>
    <font>
      <b/>
      <sz val="10"/>
      <color theme="1"/>
      <name val="ＭＳ ゴシック"/>
      <family val="3"/>
      <charset val="128"/>
    </font>
    <font>
      <b/>
      <sz val="11"/>
      <color theme="1"/>
      <name val="ＭＳ 明朝"/>
      <family val="1"/>
      <charset val="128"/>
    </font>
    <font>
      <b/>
      <sz val="12"/>
      <color theme="1"/>
      <name val="ＭＳ ゴシック"/>
      <family val="3"/>
      <charset val="128"/>
    </font>
    <font>
      <sz val="18"/>
      <color theme="1"/>
      <name val="ＭＳ ゴシック"/>
      <family val="3"/>
      <charset val="128"/>
    </font>
    <font>
      <sz val="16"/>
      <color theme="1"/>
      <name val="ＭＳ Ｐゴシック"/>
      <family val="3"/>
      <charset val="128"/>
      <scheme val="minor"/>
    </font>
    <font>
      <b/>
      <sz val="14"/>
      <color rgb="FFFF0000"/>
      <name val="ＭＳ ゴシック"/>
      <family val="3"/>
      <charset val="128"/>
    </font>
    <font>
      <b/>
      <sz val="14"/>
      <color theme="1"/>
      <name val="ＭＳ 明朝"/>
      <family val="1"/>
      <charset val="128"/>
    </font>
    <font>
      <b/>
      <sz val="16"/>
      <color theme="1"/>
      <name val="ＭＳ ゴシック"/>
      <family val="3"/>
      <charset val="128"/>
    </font>
    <font>
      <b/>
      <sz val="18"/>
      <color rgb="FFFF0000"/>
      <name val="ＭＳ ゴシック"/>
      <family val="3"/>
      <charset val="128"/>
    </font>
    <font>
      <b/>
      <sz val="12"/>
      <color rgb="FFFF0000"/>
      <name val="ＭＳ ゴシック"/>
      <family val="3"/>
      <charset val="128"/>
    </font>
    <font>
      <sz val="6"/>
      <name val="ＭＳ Ｐゴシック"/>
      <family val="3"/>
      <charset val="128"/>
      <scheme val="minor"/>
    </font>
    <font>
      <sz val="14"/>
      <color theme="1"/>
      <name val="ＭＳ ゴシック"/>
      <family val="3"/>
      <charset val="128"/>
    </font>
    <font>
      <b/>
      <sz val="14"/>
      <name val="ＭＳ Ｐ明朝"/>
      <family val="1"/>
      <charset val="128"/>
    </font>
    <font>
      <b/>
      <sz val="22"/>
      <color theme="1"/>
      <name val="HG創英角ｺﾞｼｯｸUB"/>
      <family val="3"/>
      <charset val="128"/>
    </font>
    <font>
      <b/>
      <sz val="18"/>
      <color indexed="8"/>
      <name val="ＭＳ ゴシック"/>
      <family val="3"/>
      <charset val="128"/>
    </font>
    <font>
      <b/>
      <sz val="20"/>
      <color indexed="81"/>
      <name val="ＭＳ ゴシック"/>
      <family val="3"/>
      <charset val="128"/>
    </font>
    <font>
      <b/>
      <sz val="9"/>
      <color indexed="81"/>
      <name val="ＭＳ Ｐゴシック"/>
      <family val="3"/>
      <charset val="128"/>
    </font>
    <font>
      <b/>
      <sz val="12"/>
      <color indexed="81"/>
      <name val="ＭＳ Ｐゴシック"/>
      <family val="3"/>
      <charset val="128"/>
    </font>
    <font>
      <u/>
      <sz val="11"/>
      <color theme="10"/>
      <name val="ＭＳ Ｐゴシック"/>
      <family val="3"/>
      <charset val="128"/>
      <scheme val="minor"/>
    </font>
    <font>
      <b/>
      <sz val="24"/>
      <color theme="1"/>
      <name val="ＭＳ Ｐ明朝"/>
      <family val="1"/>
      <charset val="128"/>
    </font>
    <font>
      <b/>
      <sz val="20"/>
      <color theme="1"/>
      <name val="ＭＳ Ｐ明朝"/>
      <family val="1"/>
      <charset val="128"/>
    </font>
    <font>
      <sz val="11"/>
      <color theme="1"/>
      <name val="ＭＳ Ｐ明朝"/>
      <family val="1"/>
      <charset val="128"/>
    </font>
    <font>
      <sz val="16"/>
      <color theme="1"/>
      <name val="ＭＳ Ｐ明朝"/>
      <family val="1"/>
      <charset val="128"/>
    </font>
    <font>
      <sz val="12"/>
      <color theme="1"/>
      <name val="ＭＳ Ｐ明朝"/>
      <family val="1"/>
      <charset val="128"/>
    </font>
    <font>
      <sz val="14"/>
      <color theme="1"/>
      <name val="ＭＳ Ｐ明朝"/>
      <family val="1"/>
      <charset val="128"/>
    </font>
    <font>
      <sz val="6"/>
      <name val="ＭＳ Ｐゴシック"/>
      <family val="2"/>
      <charset val="128"/>
      <scheme val="minor"/>
    </font>
    <font>
      <b/>
      <sz val="14"/>
      <color theme="1"/>
      <name val="ＭＳ Ｐ明朝"/>
      <family val="1"/>
      <charset val="128"/>
    </font>
    <font>
      <sz val="13"/>
      <color theme="1"/>
      <name val="ＭＳ Ｐ明朝"/>
      <family val="1"/>
      <charset val="128"/>
    </font>
    <font>
      <sz val="11"/>
      <color theme="1"/>
      <name val="ＭＳ Ｐゴシック"/>
      <family val="2"/>
      <charset val="128"/>
      <scheme val="minor"/>
    </font>
    <font>
      <u/>
      <sz val="18"/>
      <color theme="10"/>
      <name val="ＭＳ Ｐゴシック"/>
      <family val="3"/>
      <charset val="128"/>
      <scheme val="minor"/>
    </font>
    <font>
      <u/>
      <sz val="20"/>
      <color theme="10"/>
      <name val="ＭＳ Ｐゴシック"/>
      <family val="3"/>
      <charset val="128"/>
      <scheme val="minor"/>
    </font>
    <font>
      <sz val="10"/>
      <color theme="1"/>
      <name val="ＭＳ ゴシック"/>
      <family val="3"/>
      <charset val="128"/>
    </font>
    <font>
      <sz val="11"/>
      <name val="ＤＦ平成ゴシック体W5"/>
      <family val="3"/>
      <charset val="128"/>
    </font>
    <font>
      <b/>
      <sz val="13"/>
      <color theme="1"/>
      <name val="ＭＳ Ｐゴシック"/>
      <family val="3"/>
      <charset val="128"/>
    </font>
    <font>
      <sz val="13"/>
      <color theme="1"/>
      <name val="HG丸ｺﾞｼｯｸM-PRO"/>
      <family val="3"/>
      <charset val="128"/>
    </font>
    <font>
      <b/>
      <sz val="18"/>
      <color theme="1"/>
      <name val="ＭＳ Ｐゴシック"/>
      <family val="3"/>
      <charset val="128"/>
    </font>
    <font>
      <b/>
      <i/>
      <sz val="16"/>
      <color theme="1"/>
      <name val="ＭＳ Ｐゴシック"/>
      <family val="3"/>
      <charset val="128"/>
    </font>
    <font>
      <b/>
      <u val="double"/>
      <sz val="14"/>
      <color theme="1"/>
      <name val="ＭＳ Ｐ明朝"/>
      <family val="1"/>
      <charset val="128"/>
    </font>
    <font>
      <sz val="11"/>
      <name val="ＭＳ ゴシック"/>
      <family val="3"/>
      <charset val="128"/>
    </font>
    <font>
      <b/>
      <i/>
      <sz val="14"/>
      <name val="ＭＳ ゴシック"/>
      <family val="3"/>
      <charset val="128"/>
    </font>
    <font>
      <b/>
      <sz val="11"/>
      <name val="ＭＳ Ｐゴシック"/>
      <family val="3"/>
      <charset val="128"/>
    </font>
    <font>
      <sz val="11"/>
      <name val="ＭＳ Ｐ明朝"/>
      <family val="1"/>
      <charset val="128"/>
    </font>
    <font>
      <sz val="11"/>
      <name val="ＭＳ Ｐゴシック"/>
      <family val="2"/>
      <charset val="128"/>
    </font>
    <font>
      <b/>
      <sz val="16"/>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u val="double"/>
      <sz val="12"/>
      <color theme="1"/>
      <name val="ＭＳ Ｐゴシック"/>
      <family val="3"/>
      <charset val="128"/>
      <scheme val="minor"/>
    </font>
    <font>
      <sz val="6"/>
      <color theme="1"/>
      <name val="ＭＳ Ｐゴシック"/>
      <family val="3"/>
      <charset val="128"/>
      <scheme val="minor"/>
    </font>
    <font>
      <sz val="36"/>
      <color theme="1"/>
      <name val="HGS創英角ﾎﾟｯﾌﾟ体"/>
      <family val="3"/>
      <charset val="128"/>
    </font>
    <font>
      <b/>
      <sz val="24"/>
      <color rgb="FFFF0000"/>
      <name val="HGS創英角ｺﾞｼｯｸUB"/>
      <family val="3"/>
      <charset val="128"/>
    </font>
    <font>
      <sz val="20"/>
      <color theme="1"/>
      <name val="ＭＳ ゴシック"/>
      <family val="3"/>
      <charset val="128"/>
    </font>
    <font>
      <sz val="36"/>
      <color rgb="FFFF0000"/>
      <name val="HGS創英角ﾎﾟｯﾌﾟ体"/>
      <family val="3"/>
      <charset val="128"/>
    </font>
    <font>
      <sz val="9"/>
      <color theme="1"/>
      <name val="ＭＳ Ｐゴシック"/>
      <family val="3"/>
      <charset val="128"/>
      <scheme val="minor"/>
    </font>
    <font>
      <sz val="6"/>
      <color theme="1"/>
      <name val="ＭＳ Ｐゴシック"/>
      <family val="2"/>
      <charset val="128"/>
      <scheme val="minor"/>
    </font>
    <font>
      <sz val="9"/>
      <color theme="1"/>
      <name val="ＭＳ Ｐゴシック"/>
      <family val="2"/>
      <charset val="128"/>
      <scheme val="minor"/>
    </font>
    <font>
      <b/>
      <sz val="14"/>
      <color indexed="81"/>
      <name val="ＭＳ Ｐゴシック"/>
      <family val="3"/>
      <charset val="128"/>
    </font>
    <font>
      <sz val="11"/>
      <color theme="1"/>
      <name val="ＤＨＰ平成明朝体W7"/>
      <family val="3"/>
      <charset val="128"/>
    </font>
  </fonts>
  <fills count="7">
    <fill>
      <patternFill patternType="none"/>
    </fill>
    <fill>
      <patternFill patternType="gray125"/>
    </fill>
    <fill>
      <patternFill patternType="solid">
        <fgColor indexed="65"/>
        <bgColor indexed="64"/>
      </patternFill>
    </fill>
    <fill>
      <patternFill patternType="solid">
        <fgColor rgb="FFFFFF99"/>
        <bgColor indexed="64"/>
      </patternFill>
    </fill>
    <fill>
      <patternFill patternType="solid">
        <fgColor rgb="FFCCFFFF"/>
        <bgColor indexed="64"/>
      </patternFill>
    </fill>
    <fill>
      <patternFill patternType="solid">
        <fgColor rgb="FFFFFF00"/>
        <bgColor indexed="64"/>
      </patternFill>
    </fill>
    <fill>
      <patternFill patternType="solid">
        <fgColor theme="3" tint="0.79998168889431442"/>
        <bgColor indexed="64"/>
      </patternFill>
    </fill>
  </fills>
  <borders count="89">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right style="dotted">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auto="1"/>
      </left>
      <right/>
      <top style="thin">
        <color auto="1"/>
      </top>
      <bottom style="dotted">
        <color auto="1"/>
      </bottom>
      <diagonal/>
    </border>
    <border>
      <left/>
      <right style="dotted">
        <color auto="1"/>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top style="dotted">
        <color auto="1"/>
      </top>
      <bottom style="dotted">
        <color auto="1"/>
      </bottom>
      <diagonal/>
    </border>
    <border>
      <left style="dotted">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top style="dotted">
        <color auto="1"/>
      </top>
      <bottom style="thin">
        <color auto="1"/>
      </bottom>
      <diagonal/>
    </border>
    <border>
      <left/>
      <right style="dotted">
        <color auto="1"/>
      </right>
      <top style="dotted">
        <color auto="1"/>
      </top>
      <bottom style="thin">
        <color auto="1"/>
      </bottom>
      <diagonal/>
    </border>
    <border>
      <left/>
      <right/>
      <top style="dotted">
        <color auto="1"/>
      </top>
      <bottom style="thin">
        <color auto="1"/>
      </bottom>
      <diagonal/>
    </border>
    <border>
      <left style="dotted">
        <color auto="1"/>
      </left>
      <right/>
      <top style="dotted">
        <color auto="1"/>
      </top>
      <bottom style="thin">
        <color auto="1"/>
      </bottom>
      <diagonal/>
    </border>
    <border>
      <left/>
      <right style="thin">
        <color auto="1"/>
      </right>
      <top style="dotted">
        <color auto="1"/>
      </top>
      <bottom style="thin">
        <color auto="1"/>
      </bottom>
      <diagonal/>
    </border>
    <border>
      <left/>
      <right style="thin">
        <color indexed="64"/>
      </right>
      <top style="thin">
        <color indexed="64"/>
      </top>
      <bottom style="thin">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diagonalUp="1" diagonalDown="1">
      <left style="medium">
        <color indexed="64"/>
      </left>
      <right style="medium">
        <color indexed="64"/>
      </right>
      <top style="medium">
        <color indexed="64"/>
      </top>
      <bottom style="thin">
        <color indexed="64"/>
      </bottom>
      <diagonal style="thin">
        <color indexed="64"/>
      </diagonal>
    </border>
    <border diagonalUp="1" diagonalDown="1">
      <left style="medium">
        <color indexed="64"/>
      </left>
      <right style="medium">
        <color indexed="64"/>
      </right>
      <top style="thin">
        <color indexed="64"/>
      </top>
      <bottom style="thin">
        <color indexed="64"/>
      </bottom>
      <diagonal style="thin">
        <color indexed="64"/>
      </diagonal>
    </border>
    <border diagonalUp="1" diagonalDown="1">
      <left style="medium">
        <color indexed="64"/>
      </left>
      <right style="medium">
        <color indexed="64"/>
      </right>
      <top style="thin">
        <color indexed="64"/>
      </top>
      <bottom style="medium">
        <color indexed="64"/>
      </bottom>
      <diagonal style="thin">
        <color indexed="64"/>
      </diagonal>
    </border>
    <border>
      <left/>
      <right style="medium">
        <color indexed="64"/>
      </right>
      <top/>
      <bottom style="double">
        <color indexed="64"/>
      </bottom>
      <diagonal/>
    </border>
    <border>
      <left/>
      <right/>
      <top/>
      <bottom style="mediumDashed">
        <color auto="1"/>
      </bottom>
      <diagonal/>
    </border>
    <border>
      <left/>
      <right style="thin">
        <color indexed="64"/>
      </right>
      <top style="medium">
        <color indexed="64"/>
      </top>
      <bottom style="medium">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s>
  <cellStyleXfs count="11">
    <xf numFmtId="0" fontId="0" fillId="0" borderId="0">
      <alignment vertical="center"/>
    </xf>
    <xf numFmtId="0" fontId="29" fillId="0" borderId="0"/>
    <xf numFmtId="0" fontId="12" fillId="0" borderId="0">
      <alignment vertical="center"/>
    </xf>
    <xf numFmtId="0" fontId="28" fillId="0" borderId="0">
      <alignment vertical="center"/>
    </xf>
    <xf numFmtId="0" fontId="2" fillId="0" borderId="0">
      <alignment vertical="center"/>
    </xf>
    <xf numFmtId="0" fontId="1" fillId="0" borderId="0">
      <alignment vertical="center"/>
    </xf>
    <xf numFmtId="0" fontId="53" fillId="0" borderId="0" applyNumberFormat="0" applyFill="0" applyBorder="0" applyAlignment="0" applyProtection="0">
      <alignment vertical="center"/>
    </xf>
    <xf numFmtId="0" fontId="28" fillId="0" borderId="0">
      <alignment vertical="center"/>
    </xf>
    <xf numFmtId="0" fontId="63" fillId="0" borderId="0">
      <alignment vertical="center"/>
    </xf>
    <xf numFmtId="0" fontId="12" fillId="0" borderId="0">
      <alignment vertical="center"/>
    </xf>
    <xf numFmtId="0" fontId="77" fillId="0" borderId="0">
      <alignment vertical="center"/>
    </xf>
  </cellStyleXfs>
  <cellXfs count="356">
    <xf numFmtId="0" fontId="0" fillId="0" borderId="0" xfId="0">
      <alignment vertical="center"/>
    </xf>
    <xf numFmtId="0" fontId="30" fillId="0" borderId="0" xfId="0" applyFont="1" applyAlignment="1">
      <alignment horizontal="center" vertical="center"/>
    </xf>
    <xf numFmtId="0" fontId="31" fillId="0" borderId="0" xfId="0" applyFont="1" applyAlignment="1">
      <alignment vertical="center"/>
    </xf>
    <xf numFmtId="0" fontId="30" fillId="0" borderId="0" xfId="0" applyFont="1" applyBorder="1" applyAlignment="1">
      <alignment horizontal="center" vertical="center"/>
    </xf>
    <xf numFmtId="0" fontId="33" fillId="0" borderId="0" xfId="0" applyFont="1" applyAlignment="1">
      <alignment vertical="center"/>
    </xf>
    <xf numFmtId="0" fontId="0" fillId="3" borderId="0" xfId="0" applyFill="1">
      <alignment vertical="center"/>
    </xf>
    <xf numFmtId="0" fontId="0" fillId="4" borderId="0" xfId="0" applyFill="1">
      <alignment vertical="center"/>
    </xf>
    <xf numFmtId="0" fontId="30" fillId="0" borderId="0" xfId="0" applyFont="1">
      <alignment vertical="center"/>
    </xf>
    <xf numFmtId="49" fontId="30" fillId="0" borderId="0" xfId="0" applyNumberFormat="1" applyFont="1" applyAlignment="1">
      <alignment horizontal="right" vertical="center"/>
    </xf>
    <xf numFmtId="0" fontId="30" fillId="0" borderId="0" xfId="0" applyFont="1" applyAlignment="1">
      <alignment horizontal="right" vertical="center"/>
    </xf>
    <xf numFmtId="0" fontId="31" fillId="0" borderId="0" xfId="0" applyFont="1">
      <alignment vertical="center"/>
    </xf>
    <xf numFmtId="0" fontId="34" fillId="3" borderId="2" xfId="0" applyFont="1" applyFill="1" applyBorder="1" applyAlignment="1">
      <alignment horizontal="center" vertical="center"/>
    </xf>
    <xf numFmtId="0" fontId="30" fillId="5" borderId="0" xfId="0" applyFont="1" applyFill="1">
      <alignment vertical="center"/>
    </xf>
    <xf numFmtId="0" fontId="30" fillId="0" borderId="3" xfId="0" applyFont="1" applyBorder="1" applyAlignment="1">
      <alignment horizontal="center" vertical="center"/>
    </xf>
    <xf numFmtId="0" fontId="30" fillId="0" borderId="4" xfId="0" applyFont="1" applyBorder="1" applyAlignment="1">
      <alignment horizontal="center" vertical="center"/>
    </xf>
    <xf numFmtId="0" fontId="30" fillId="0" borderId="5" xfId="0" applyFont="1" applyBorder="1" applyAlignment="1">
      <alignment horizontal="center" vertical="center"/>
    </xf>
    <xf numFmtId="0" fontId="0" fillId="0" borderId="6" xfId="0" applyBorder="1">
      <alignment vertical="center"/>
    </xf>
    <xf numFmtId="0" fontId="30" fillId="0" borderId="7" xfId="0" applyFont="1" applyBorder="1" applyAlignment="1">
      <alignment horizontal="center" vertical="center"/>
    </xf>
    <xf numFmtId="0" fontId="34" fillId="3" borderId="8" xfId="0" applyFont="1" applyFill="1" applyBorder="1" applyAlignment="1">
      <alignment horizontal="center" vertical="center"/>
    </xf>
    <xf numFmtId="0" fontId="34" fillId="3" borderId="9" xfId="0" applyFont="1" applyFill="1" applyBorder="1" applyAlignment="1">
      <alignment horizontal="center" vertical="center"/>
    </xf>
    <xf numFmtId="0" fontId="34" fillId="3" borderId="11" xfId="0" applyFont="1" applyFill="1" applyBorder="1" applyAlignment="1">
      <alignment horizontal="center" vertical="center"/>
    </xf>
    <xf numFmtId="0" fontId="30" fillId="0" borderId="5" xfId="0" applyFont="1" applyBorder="1" applyAlignment="1">
      <alignment horizontal="center" vertical="center" wrapText="1"/>
    </xf>
    <xf numFmtId="0" fontId="35" fillId="3" borderId="8" xfId="0" applyFont="1" applyFill="1" applyBorder="1" applyAlignment="1">
      <alignment horizontal="center" vertical="center"/>
    </xf>
    <xf numFmtId="0" fontId="30" fillId="0" borderId="8" xfId="0" applyFont="1" applyBorder="1" applyAlignment="1">
      <alignment horizontal="center" vertical="center"/>
    </xf>
    <xf numFmtId="0" fontId="33" fillId="0" borderId="0" xfId="0" applyFont="1" applyFill="1" applyBorder="1" applyAlignment="1" applyProtection="1">
      <alignment vertical="center"/>
    </xf>
    <xf numFmtId="0" fontId="30" fillId="0" borderId="0" xfId="0" applyFont="1" applyProtection="1">
      <alignment vertical="center"/>
    </xf>
    <xf numFmtId="0" fontId="30" fillId="0" borderId="2" xfId="0" applyFont="1" applyBorder="1" applyAlignment="1" applyProtection="1">
      <alignment horizontal="center" vertical="center" shrinkToFit="1"/>
      <protection locked="0"/>
    </xf>
    <xf numFmtId="0" fontId="30" fillId="0" borderId="9" xfId="0"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30" fillId="0" borderId="15" xfId="0" applyFont="1" applyBorder="1">
      <alignment vertical="center"/>
    </xf>
    <xf numFmtId="0" fontId="30" fillId="0" borderId="20" xfId="0" applyFont="1" applyBorder="1">
      <alignment vertical="center"/>
    </xf>
    <xf numFmtId="0" fontId="34" fillId="0" borderId="20" xfId="0" applyFont="1" applyBorder="1">
      <alignment vertical="center"/>
    </xf>
    <xf numFmtId="0" fontId="30" fillId="0" borderId="16" xfId="0" applyFont="1" applyBorder="1">
      <alignment vertical="center"/>
    </xf>
    <xf numFmtId="0" fontId="30" fillId="0" borderId="17" xfId="0" applyFont="1" applyBorder="1">
      <alignment vertical="center"/>
    </xf>
    <xf numFmtId="0" fontId="30" fillId="0" borderId="0" xfId="0" applyFont="1" applyBorder="1">
      <alignment vertical="center"/>
    </xf>
    <xf numFmtId="0" fontId="30" fillId="0" borderId="18" xfId="0" applyFont="1" applyBorder="1">
      <alignment vertical="center"/>
    </xf>
    <xf numFmtId="0" fontId="30" fillId="0" borderId="21" xfId="0" applyFont="1" applyBorder="1">
      <alignment vertical="center"/>
    </xf>
    <xf numFmtId="0" fontId="30" fillId="0" borderId="22" xfId="0" applyFont="1" applyBorder="1">
      <alignment vertical="center"/>
    </xf>
    <xf numFmtId="0" fontId="30" fillId="0" borderId="19" xfId="0" applyFont="1" applyBorder="1">
      <alignment vertical="center"/>
    </xf>
    <xf numFmtId="0" fontId="36" fillId="0" borderId="0" xfId="0" applyFont="1">
      <alignment vertical="center"/>
    </xf>
    <xf numFmtId="0" fontId="36" fillId="0" borderId="2" xfId="0" applyFont="1" applyBorder="1" applyAlignment="1">
      <alignment horizontal="center" vertical="center"/>
    </xf>
    <xf numFmtId="0" fontId="14" fillId="5" borderId="0" xfId="0" applyFont="1" applyFill="1">
      <alignment vertical="center"/>
    </xf>
    <xf numFmtId="0" fontId="32" fillId="0" borderId="0" xfId="0" applyFont="1" applyBorder="1" applyAlignment="1">
      <alignment vertical="center"/>
    </xf>
    <xf numFmtId="0" fontId="31" fillId="0" borderId="0" xfId="3" applyFont="1">
      <alignment vertical="center"/>
    </xf>
    <xf numFmtId="0" fontId="30" fillId="0" borderId="0" xfId="3" applyFont="1">
      <alignment vertical="center"/>
    </xf>
    <xf numFmtId="0" fontId="30" fillId="0" borderId="0" xfId="3" applyFont="1" applyAlignment="1">
      <alignment horizontal="right" vertical="center"/>
    </xf>
    <xf numFmtId="0" fontId="29" fillId="0" borderId="0" xfId="1" applyAlignment="1" applyProtection="1">
      <alignment horizontal="right" vertical="center" shrinkToFit="1"/>
    </xf>
    <xf numFmtId="0" fontId="29" fillId="0" borderId="0" xfId="1" applyAlignment="1" applyProtection="1">
      <alignment vertical="center"/>
    </xf>
    <xf numFmtId="0" fontId="0" fillId="0" borderId="0" xfId="0" applyProtection="1">
      <alignment vertical="center"/>
    </xf>
    <xf numFmtId="0" fontId="29" fillId="0" borderId="0" xfId="1" applyFont="1" applyAlignment="1" applyProtection="1">
      <alignment vertical="center"/>
    </xf>
    <xf numFmtId="0" fontId="8" fillId="0" borderId="0" xfId="1" applyFont="1" applyAlignment="1" applyProtection="1">
      <alignment horizontal="center" shrinkToFit="1"/>
    </xf>
    <xf numFmtId="0" fontId="10" fillId="0" borderId="0" xfId="1" applyFont="1" applyBorder="1" applyAlignment="1" applyProtection="1">
      <alignment vertical="center" shrinkToFit="1"/>
    </xf>
    <xf numFmtId="0" fontId="29" fillId="0" borderId="0" xfId="1" applyFont="1" applyBorder="1" applyAlignment="1" applyProtection="1">
      <alignment vertical="center"/>
    </xf>
    <xf numFmtId="0" fontId="12" fillId="0" borderId="0" xfId="1" applyFont="1" applyAlignment="1" applyProtection="1">
      <alignment horizontal="left" vertical="center"/>
    </xf>
    <xf numFmtId="0" fontId="29" fillId="0" borderId="0" xfId="1" applyBorder="1" applyAlignment="1" applyProtection="1">
      <alignment vertical="center"/>
    </xf>
    <xf numFmtId="0" fontId="37" fillId="0" borderId="0" xfId="1" applyFont="1" applyBorder="1" applyAlignment="1" applyProtection="1">
      <alignment vertical="center" shrinkToFit="1"/>
    </xf>
    <xf numFmtId="0" fontId="16" fillId="0" borderId="0" xfId="1" applyFont="1" applyBorder="1" applyAlignment="1" applyProtection="1"/>
    <xf numFmtId="0" fontId="29" fillId="0" borderId="0" xfId="1" applyBorder="1" applyAlignment="1" applyProtection="1">
      <alignment horizontal="right" shrinkToFit="1"/>
    </xf>
    <xf numFmtId="0" fontId="29" fillId="0" borderId="0" xfId="1" applyBorder="1" applyAlignment="1" applyProtection="1">
      <alignment horizontal="right"/>
    </xf>
    <xf numFmtId="0" fontId="11" fillId="0" borderId="0" xfId="1" applyFont="1" applyBorder="1" applyAlignment="1" applyProtection="1">
      <alignment horizontal="center" vertical="center" shrinkToFit="1"/>
    </xf>
    <xf numFmtId="0" fontId="10" fillId="0" borderId="14" xfId="1" applyFont="1" applyBorder="1" applyAlignment="1" applyProtection="1">
      <alignment horizontal="center" vertical="center" shrinkToFit="1"/>
    </xf>
    <xf numFmtId="0" fontId="13" fillId="0" borderId="15" xfId="1" applyFont="1" applyBorder="1" applyAlignment="1" applyProtection="1">
      <alignment horizontal="distributed" vertical="center" indent="1"/>
    </xf>
    <xf numFmtId="0" fontId="13" fillId="0" borderId="26" xfId="1" applyFont="1" applyBorder="1" applyAlignment="1" applyProtection="1">
      <alignment horizontal="distributed" vertical="center" indent="1"/>
    </xf>
    <xf numFmtId="0" fontId="38" fillId="0" borderId="0" xfId="0" applyFont="1" applyAlignment="1">
      <alignment vertical="center"/>
    </xf>
    <xf numFmtId="0" fontId="13" fillId="0" borderId="28" xfId="1" applyFont="1" applyBorder="1" applyAlignment="1" applyProtection="1">
      <alignment horizontal="distributed" vertical="center" indent="1"/>
    </xf>
    <xf numFmtId="0" fontId="20" fillId="0" borderId="25" xfId="1" applyNumberFormat="1" applyFont="1" applyBorder="1" applyAlignment="1" applyProtection="1">
      <alignment vertical="center"/>
    </xf>
    <xf numFmtId="0" fontId="46" fillId="0" borderId="0" xfId="0" applyFont="1">
      <alignment vertical="center"/>
    </xf>
    <xf numFmtId="0" fontId="30" fillId="0" borderId="0" xfId="0" applyNumberFormat="1" applyFont="1" applyAlignment="1">
      <alignment horizontal="center" vertical="center"/>
    </xf>
    <xf numFmtId="0" fontId="34" fillId="0" borderId="0" xfId="0" applyFont="1" applyAlignment="1">
      <alignment vertical="center"/>
    </xf>
    <xf numFmtId="0" fontId="34" fillId="0" borderId="0" xfId="0" applyFont="1" applyAlignment="1">
      <alignment horizontal="center" vertical="center"/>
    </xf>
    <xf numFmtId="0" fontId="34" fillId="0" borderId="15" xfId="0" applyFont="1" applyBorder="1" applyAlignment="1">
      <alignment vertical="center"/>
    </xf>
    <xf numFmtId="0" fontId="34" fillId="0" borderId="16" xfId="0" applyFont="1" applyBorder="1" applyAlignment="1">
      <alignment horizontal="center" vertical="center"/>
    </xf>
    <xf numFmtId="0" fontId="34" fillId="0" borderId="18" xfId="0" applyFont="1" applyBorder="1" applyAlignment="1">
      <alignment vertical="center"/>
    </xf>
    <xf numFmtId="0" fontId="34" fillId="0" borderId="8" xfId="0" applyFont="1" applyBorder="1" applyAlignment="1" applyProtection="1">
      <alignment horizontal="center" vertical="center" shrinkToFit="1"/>
      <protection locked="0"/>
    </xf>
    <xf numFmtId="0" fontId="34" fillId="0" borderId="3" xfId="0" applyFont="1" applyBorder="1" applyAlignment="1" applyProtection="1">
      <alignment horizontal="center" vertical="center" shrinkToFit="1"/>
      <protection locked="0"/>
    </xf>
    <xf numFmtId="0" fontId="32" fillId="0" borderId="0" xfId="0" applyFont="1" applyFill="1" applyBorder="1" applyAlignment="1">
      <alignment vertical="center"/>
    </xf>
    <xf numFmtId="0" fontId="40" fillId="0" borderId="0" xfId="0" applyFont="1" applyBorder="1" applyAlignment="1">
      <alignment horizontal="center" vertical="center"/>
    </xf>
    <xf numFmtId="0" fontId="32" fillId="0" borderId="0" xfId="0" applyFont="1" applyFill="1" applyBorder="1" applyAlignment="1">
      <alignment vertical="center"/>
    </xf>
    <xf numFmtId="0" fontId="34" fillId="0" borderId="0" xfId="0" applyFont="1" applyAlignment="1">
      <alignment horizontal="center" vertical="center"/>
    </xf>
    <xf numFmtId="0" fontId="34" fillId="3" borderId="2" xfId="0" applyNumberFormat="1" applyFont="1" applyFill="1" applyBorder="1" applyAlignment="1">
      <alignment horizontal="center" vertical="center"/>
    </xf>
    <xf numFmtId="0" fontId="30" fillId="0" borderId="2" xfId="0" applyNumberFormat="1" applyFont="1" applyBorder="1" applyAlignment="1" applyProtection="1">
      <alignment horizontal="center" vertical="center" shrinkToFit="1"/>
      <protection locked="0"/>
    </xf>
    <xf numFmtId="0" fontId="30" fillId="0" borderId="12" xfId="0" applyNumberFormat="1" applyFont="1" applyBorder="1" applyAlignment="1" applyProtection="1">
      <alignment horizontal="center" vertical="center" shrinkToFit="1"/>
      <protection locked="0"/>
    </xf>
    <xf numFmtId="0" fontId="34" fillId="0" borderId="0" xfId="0" applyFont="1" applyBorder="1" applyAlignment="1">
      <alignment horizontal="center" vertical="center"/>
    </xf>
    <xf numFmtId="0" fontId="34" fillId="3" borderId="1" xfId="0" applyFont="1" applyFill="1" applyBorder="1" applyAlignment="1">
      <alignment horizontal="center" vertical="center"/>
    </xf>
    <xf numFmtId="0" fontId="34" fillId="0" borderId="1" xfId="0" applyFont="1" applyBorder="1" applyAlignment="1" applyProtection="1">
      <alignment horizontal="center" vertical="center" shrinkToFit="1"/>
      <protection locked="0"/>
    </xf>
    <xf numFmtId="0" fontId="34" fillId="0" borderId="45" xfId="0" applyFont="1" applyBorder="1" applyAlignment="1" applyProtection="1">
      <alignment horizontal="center" vertical="center" shrinkToFit="1"/>
      <protection locked="0"/>
    </xf>
    <xf numFmtId="0" fontId="30" fillId="0" borderId="10" xfId="0" applyNumberFormat="1" applyFont="1" applyBorder="1" applyAlignment="1">
      <alignment horizontal="center" vertical="center"/>
    </xf>
    <xf numFmtId="2" fontId="30" fillId="0" borderId="11" xfId="0" applyNumberFormat="1" applyFont="1" applyBorder="1" applyAlignment="1" applyProtection="1">
      <alignment horizontal="center" vertical="center" shrinkToFit="1"/>
      <protection locked="0"/>
    </xf>
    <xf numFmtId="2" fontId="30" fillId="0" borderId="14" xfId="0" applyNumberFormat="1" applyFont="1" applyBorder="1" applyAlignment="1" applyProtection="1">
      <alignment horizontal="center" vertical="center" shrinkToFit="1"/>
      <protection locked="0"/>
    </xf>
    <xf numFmtId="56" fontId="34" fillId="3" borderId="8" xfId="0" applyNumberFormat="1" applyFont="1" applyFill="1" applyBorder="1" applyAlignment="1" applyProtection="1">
      <alignment horizontal="center" vertical="center"/>
    </xf>
    <xf numFmtId="56" fontId="34" fillId="3" borderId="9"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0" fontId="30" fillId="0" borderId="10" xfId="0" applyFont="1" applyBorder="1" applyAlignment="1">
      <alignment horizontal="center" vertical="center" wrapText="1"/>
    </xf>
    <xf numFmtId="0" fontId="15" fillId="0" borderId="0" xfId="1" applyFont="1" applyFill="1" applyBorder="1" applyAlignment="1" applyProtection="1">
      <alignment horizontal="left" vertical="center"/>
    </xf>
    <xf numFmtId="0" fontId="13" fillId="0" borderId="0" xfId="1" applyFont="1" applyFill="1" applyBorder="1" applyAlignment="1" applyProtection="1">
      <alignment horizontal="center" vertical="center"/>
    </xf>
    <xf numFmtId="0" fontId="0" fillId="0" borderId="0" xfId="0" applyFill="1" applyBorder="1" applyProtection="1">
      <alignment vertical="center"/>
    </xf>
    <xf numFmtId="56" fontId="34" fillId="0" borderId="0" xfId="0" applyNumberFormat="1" applyFont="1" applyFill="1" applyBorder="1" applyAlignment="1" applyProtection="1">
      <alignment horizontal="center" vertical="center"/>
    </xf>
    <xf numFmtId="0" fontId="11" fillId="0" borderId="38" xfId="1" applyFont="1" applyBorder="1" applyAlignment="1" applyProtection="1">
      <alignment horizontal="center" vertical="center"/>
    </xf>
    <xf numFmtId="0" fontId="11" fillId="0" borderId="23" xfId="1" applyFont="1" applyBorder="1" applyAlignment="1" applyProtection="1">
      <alignment horizontal="center" vertical="center"/>
    </xf>
    <xf numFmtId="0" fontId="11" fillId="0" borderId="19" xfId="1" applyFont="1" applyBorder="1" applyAlignment="1" applyProtection="1">
      <alignment horizontal="center" vertical="center"/>
    </xf>
    <xf numFmtId="0" fontId="26" fillId="0" borderId="0" xfId="1" applyNumberFormat="1" applyFont="1" applyFill="1" applyBorder="1" applyAlignment="1" applyProtection="1">
      <alignment vertical="center"/>
    </xf>
    <xf numFmtId="0" fontId="40" fillId="0" borderId="0" xfId="0" applyFont="1" applyBorder="1" applyAlignment="1">
      <alignment vertical="center"/>
    </xf>
    <xf numFmtId="0" fontId="11" fillId="0" borderId="0" xfId="1" applyFont="1" applyBorder="1" applyAlignment="1" applyProtection="1">
      <alignment horizontal="center" vertical="center"/>
    </xf>
    <xf numFmtId="0" fontId="9" fillId="0" borderId="22" xfId="1" applyFont="1" applyBorder="1" applyAlignment="1" applyProtection="1">
      <alignment horizontal="center" vertical="center" shrinkToFit="1"/>
    </xf>
    <xf numFmtId="0" fontId="34" fillId="0" borderId="11" xfId="0" applyFont="1" applyBorder="1" applyAlignment="1" applyProtection="1">
      <alignment horizontal="center" vertical="center" shrinkToFit="1"/>
      <protection locked="0"/>
    </xf>
    <xf numFmtId="0" fontId="34" fillId="0" borderId="14" xfId="0" applyFont="1" applyBorder="1" applyAlignment="1" applyProtection="1">
      <alignment horizontal="center" vertical="center" shrinkToFit="1"/>
      <protection locked="0"/>
    </xf>
    <xf numFmtId="0" fontId="46" fillId="0" borderId="0" xfId="0" applyFont="1" applyBorder="1">
      <alignment vertical="center"/>
    </xf>
    <xf numFmtId="0" fontId="39" fillId="0" borderId="0" xfId="0" applyFont="1" applyBorder="1" applyAlignment="1">
      <alignment vertical="center"/>
    </xf>
    <xf numFmtId="0" fontId="23" fillId="0" borderId="0" xfId="0" applyFont="1" applyFill="1" applyBorder="1">
      <alignment vertical="center"/>
    </xf>
    <xf numFmtId="0" fontId="54" fillId="0" borderId="0" xfId="7" applyFont="1" applyAlignment="1">
      <alignment vertical="center"/>
    </xf>
    <xf numFmtId="0" fontId="55" fillId="0" borderId="0" xfId="7" applyFont="1" applyAlignment="1">
      <alignment vertical="center"/>
    </xf>
    <xf numFmtId="0" fontId="56" fillId="0" borderId="0" xfId="7" applyFont="1">
      <alignment vertical="center"/>
    </xf>
    <xf numFmtId="0" fontId="57" fillId="0" borderId="0" xfId="7" applyFont="1">
      <alignment vertical="center"/>
    </xf>
    <xf numFmtId="0" fontId="58" fillId="0" borderId="0" xfId="7" applyFont="1">
      <alignment vertical="center"/>
    </xf>
    <xf numFmtId="0" fontId="59" fillId="0" borderId="0" xfId="7" applyFont="1">
      <alignment vertical="center"/>
    </xf>
    <xf numFmtId="0" fontId="59" fillId="0" borderId="0" xfId="7" applyFont="1" applyBorder="1">
      <alignment vertical="center"/>
    </xf>
    <xf numFmtId="0" fontId="59" fillId="0" borderId="53" xfId="7" applyFont="1" applyBorder="1">
      <alignment vertical="center"/>
    </xf>
    <xf numFmtId="0" fontId="56" fillId="0" borderId="54" xfId="7" applyFont="1" applyBorder="1">
      <alignment vertical="center"/>
    </xf>
    <xf numFmtId="0" fontId="59" fillId="0" borderId="55" xfId="7" applyFont="1" applyBorder="1">
      <alignment vertical="center"/>
    </xf>
    <xf numFmtId="0" fontId="59" fillId="0" borderId="55" xfId="7" applyFont="1" applyBorder="1" applyAlignment="1">
      <alignment horizontal="left" vertical="center"/>
    </xf>
    <xf numFmtId="0" fontId="56" fillId="0" borderId="55" xfId="7" applyFont="1" applyBorder="1">
      <alignment vertical="center"/>
    </xf>
    <xf numFmtId="0" fontId="56" fillId="0" borderId="56" xfId="7" applyFont="1" applyBorder="1">
      <alignment vertical="center"/>
    </xf>
    <xf numFmtId="0" fontId="57" fillId="0" borderId="0" xfId="7" applyFont="1" applyBorder="1">
      <alignment vertical="center"/>
    </xf>
    <xf numFmtId="0" fontId="59" fillId="0" borderId="57" xfId="7" applyFont="1" applyBorder="1" applyAlignment="1">
      <alignment horizontal="left" vertical="center"/>
    </xf>
    <xf numFmtId="0" fontId="59" fillId="0" borderId="58" xfId="7" applyFont="1" applyBorder="1" applyAlignment="1">
      <alignment horizontal="left" vertical="center"/>
    </xf>
    <xf numFmtId="0" fontId="56" fillId="0" borderId="0" xfId="7" applyFont="1" applyBorder="1">
      <alignment vertical="center"/>
    </xf>
    <xf numFmtId="20" fontId="59" fillId="0" borderId="57" xfId="7" applyNumberFormat="1" applyFont="1" applyBorder="1" applyAlignment="1">
      <alignment horizontal="left" vertical="center"/>
    </xf>
    <xf numFmtId="20" fontId="59" fillId="0" borderId="58" xfId="7" applyNumberFormat="1" applyFont="1" applyBorder="1" applyAlignment="1">
      <alignment horizontal="left" vertical="center"/>
    </xf>
    <xf numFmtId="20" fontId="59" fillId="0" borderId="59" xfId="7" applyNumberFormat="1" applyFont="1" applyBorder="1" applyAlignment="1">
      <alignment horizontal="left" vertical="center"/>
    </xf>
    <xf numFmtId="0" fontId="59" fillId="0" borderId="58" xfId="7" applyFont="1" applyBorder="1">
      <alignment vertical="center"/>
    </xf>
    <xf numFmtId="49" fontId="59" fillId="0" borderId="62" xfId="7" applyNumberFormat="1" applyFont="1" applyBorder="1" applyAlignment="1">
      <alignment horizontal="left" vertical="center"/>
    </xf>
    <xf numFmtId="20" fontId="59" fillId="0" borderId="63" xfId="7" applyNumberFormat="1" applyFont="1" applyBorder="1" applyAlignment="1">
      <alignment horizontal="left" vertical="center"/>
    </xf>
    <xf numFmtId="49" fontId="59" fillId="0" borderId="64" xfId="7" applyNumberFormat="1" applyFont="1" applyBorder="1" applyAlignment="1">
      <alignment horizontal="left" vertical="center"/>
    </xf>
    <xf numFmtId="0" fontId="59" fillId="0" borderId="63" xfId="7" applyFont="1" applyBorder="1">
      <alignment vertical="center"/>
    </xf>
    <xf numFmtId="0" fontId="59" fillId="0" borderId="0" xfId="7" applyFont="1" applyAlignment="1">
      <alignment horizontal="left" vertical="center"/>
    </xf>
    <xf numFmtId="0" fontId="58" fillId="0" borderId="2" xfId="7" applyFont="1" applyBorder="1" applyAlignment="1">
      <alignment horizontal="center" vertical="center"/>
    </xf>
    <xf numFmtId="0" fontId="59" fillId="0" borderId="0" xfId="7" applyFont="1" applyBorder="1" applyAlignment="1">
      <alignment vertical="center"/>
    </xf>
    <xf numFmtId="0" fontId="62" fillId="0" borderId="0" xfId="7" applyFont="1">
      <alignment vertical="center"/>
    </xf>
    <xf numFmtId="0" fontId="57" fillId="0" borderId="15" xfId="7" applyFont="1" applyBorder="1">
      <alignment vertical="center"/>
    </xf>
    <xf numFmtId="0" fontId="57" fillId="0" borderId="20" xfId="7" applyFont="1" applyBorder="1">
      <alignment vertical="center"/>
    </xf>
    <xf numFmtId="0" fontId="58" fillId="0" borderId="16" xfId="7" applyFont="1" applyBorder="1">
      <alignment vertical="center"/>
    </xf>
    <xf numFmtId="0" fontId="57" fillId="0" borderId="17" xfId="7" applyFont="1" applyBorder="1">
      <alignment vertical="center"/>
    </xf>
    <xf numFmtId="0" fontId="57" fillId="0" borderId="21" xfId="7" applyFont="1" applyBorder="1">
      <alignment vertical="center"/>
    </xf>
    <xf numFmtId="0" fontId="57" fillId="0" borderId="22" xfId="7" applyFont="1" applyBorder="1">
      <alignment vertical="center"/>
    </xf>
    <xf numFmtId="0" fontId="58" fillId="0" borderId="19" xfId="7" applyFont="1" applyBorder="1">
      <alignment vertical="center"/>
    </xf>
    <xf numFmtId="0" fontId="63" fillId="0" borderId="0" xfId="8">
      <alignment vertical="center"/>
    </xf>
    <xf numFmtId="0" fontId="47" fillId="0" borderId="0" xfId="6" applyFont="1">
      <alignment vertical="center"/>
    </xf>
    <xf numFmtId="0" fontId="61" fillId="0" borderId="0" xfId="7" applyFont="1">
      <alignment vertical="center"/>
    </xf>
    <xf numFmtId="0" fontId="64" fillId="0" borderId="0" xfId="6" applyFont="1">
      <alignment vertical="center"/>
    </xf>
    <xf numFmtId="0" fontId="65" fillId="0" borderId="0" xfId="6" applyFont="1">
      <alignment vertical="center"/>
    </xf>
    <xf numFmtId="0" fontId="33" fillId="0" borderId="0" xfId="1" applyFont="1" applyAlignment="1" applyProtection="1">
      <alignment horizontal="center" vertical="center"/>
    </xf>
    <xf numFmtId="0" fontId="11" fillId="0" borderId="0" xfId="1" applyFont="1" applyBorder="1" applyAlignment="1" applyProtection="1">
      <alignment horizontal="center" vertical="center"/>
    </xf>
    <xf numFmtId="0" fontId="18" fillId="0" borderId="0" xfId="1" applyFont="1" applyBorder="1" applyAlignment="1" applyProtection="1">
      <alignment horizontal="center" shrinkToFit="1"/>
    </xf>
    <xf numFmtId="0" fontId="13" fillId="0" borderId="1" xfId="1" applyFont="1" applyBorder="1" applyAlignment="1" applyProtection="1">
      <alignment horizontal="distributed" vertical="center" indent="1"/>
    </xf>
    <xf numFmtId="0" fontId="13" fillId="0" borderId="68" xfId="1" applyFont="1" applyBorder="1" applyAlignment="1" applyProtection="1">
      <alignment horizontal="distributed" vertical="center" indent="1"/>
    </xf>
    <xf numFmtId="0" fontId="34" fillId="0" borderId="71" xfId="0" applyFont="1" applyBorder="1" applyAlignment="1">
      <alignment horizontal="center" vertical="center" wrapText="1"/>
    </xf>
    <xf numFmtId="0" fontId="34" fillId="3" borderId="72" xfId="0" applyFont="1" applyFill="1" applyBorder="1" applyAlignment="1">
      <alignment horizontal="center" vertical="center"/>
    </xf>
    <xf numFmtId="0" fontId="34" fillId="0" borderId="72" xfId="0" applyFont="1" applyBorder="1" applyAlignment="1" applyProtection="1">
      <alignment horizontal="center" vertical="center" shrinkToFit="1"/>
      <protection locked="0"/>
    </xf>
    <xf numFmtId="0" fontId="34" fillId="0" borderId="73" xfId="0" applyFont="1" applyBorder="1" applyAlignment="1" applyProtection="1">
      <alignment horizontal="center" vertical="center" shrinkToFit="1"/>
      <protection locked="0"/>
    </xf>
    <xf numFmtId="5" fontId="20" fillId="0" borderId="23" xfId="1" applyNumberFormat="1" applyFont="1" applyBorder="1" applyAlignment="1" applyProtection="1">
      <alignment vertical="center"/>
    </xf>
    <xf numFmtId="5" fontId="20" fillId="0" borderId="74" xfId="1" applyNumberFormat="1" applyFont="1" applyBorder="1" applyAlignment="1" applyProtection="1">
      <alignment vertical="center"/>
    </xf>
    <xf numFmtId="5" fontId="20" fillId="0" borderId="19" xfId="1" applyNumberFormat="1" applyFont="1" applyBorder="1" applyAlignment="1" applyProtection="1">
      <alignment vertical="center"/>
    </xf>
    <xf numFmtId="0" fontId="13" fillId="0" borderId="23" xfId="1" applyFont="1" applyBorder="1" applyAlignment="1" applyProtection="1">
      <alignment horizontal="distributed" vertical="center" indent="1"/>
    </xf>
    <xf numFmtId="0" fontId="13" fillId="0" borderId="74" xfId="1" applyFont="1" applyBorder="1" applyAlignment="1" applyProtection="1">
      <alignment horizontal="distributed" vertical="center" indent="1"/>
    </xf>
    <xf numFmtId="0" fontId="66" fillId="0" borderId="10" xfId="0" applyFont="1" applyBorder="1" applyAlignment="1">
      <alignment horizontal="center" vertical="center" wrapText="1"/>
    </xf>
    <xf numFmtId="0" fontId="13" fillId="0" borderId="0" xfId="1" applyFont="1" applyBorder="1" applyAlignment="1" applyProtection="1">
      <alignment horizontal="distributed" vertical="center" indent="1"/>
    </xf>
    <xf numFmtId="0" fontId="13" fillId="0" borderId="18" xfId="1" applyFont="1" applyBorder="1" applyAlignment="1" applyProtection="1">
      <alignment horizontal="distributed" vertical="center" indent="1"/>
    </xf>
    <xf numFmtId="5" fontId="20" fillId="0" borderId="18" xfId="1" applyNumberFormat="1" applyFont="1" applyBorder="1" applyAlignment="1" applyProtection="1">
      <alignment vertical="center"/>
    </xf>
    <xf numFmtId="5" fontId="20" fillId="0" borderId="4" xfId="1" applyNumberFormat="1" applyFont="1" applyBorder="1" applyAlignment="1" applyProtection="1">
      <alignment horizontal="center" vertical="center"/>
    </xf>
    <xf numFmtId="5" fontId="20" fillId="0" borderId="8" xfId="1" applyNumberFormat="1" applyFont="1" applyBorder="1" applyAlignment="1" applyProtection="1">
      <alignment horizontal="center" vertical="center"/>
    </xf>
    <xf numFmtId="5" fontId="20" fillId="0" borderId="3" xfId="1" applyNumberFormat="1" applyFont="1" applyBorder="1" applyAlignment="1" applyProtection="1">
      <alignment horizontal="center" vertical="center"/>
    </xf>
    <xf numFmtId="0" fontId="20" fillId="0" borderId="37" xfId="1" applyNumberFormat="1" applyFont="1" applyBorder="1" applyAlignment="1" applyProtection="1">
      <alignment horizontal="center" vertical="center"/>
    </xf>
    <xf numFmtId="0" fontId="20" fillId="0" borderId="33" xfId="1" applyNumberFormat="1" applyFont="1" applyBorder="1" applyAlignment="1" applyProtection="1">
      <alignment horizontal="center" vertical="center"/>
    </xf>
    <xf numFmtId="0" fontId="20" fillId="0" borderId="44" xfId="1" applyNumberFormat="1" applyFont="1" applyBorder="1" applyAlignment="1" applyProtection="1">
      <alignment horizontal="center" vertical="center"/>
    </xf>
    <xf numFmtId="5" fontId="20" fillId="0" borderId="10" xfId="1" applyNumberFormat="1" applyFont="1" applyBorder="1" applyAlignment="1" applyProtection="1">
      <alignment vertical="center"/>
    </xf>
    <xf numFmtId="5" fontId="20" fillId="0" borderId="11" xfId="1" applyNumberFormat="1" applyFont="1" applyBorder="1" applyAlignment="1" applyProtection="1">
      <alignment vertical="center"/>
    </xf>
    <xf numFmtId="5" fontId="20" fillId="0" borderId="14" xfId="1" applyNumberFormat="1" applyFont="1" applyBorder="1" applyAlignment="1" applyProtection="1">
      <alignment vertical="center"/>
    </xf>
    <xf numFmtId="0" fontId="20" fillId="0" borderId="7" xfId="1" applyNumberFormat="1" applyFont="1" applyBorder="1" applyAlignment="1" applyProtection="1">
      <alignment horizontal="center" vertical="center"/>
    </xf>
    <xf numFmtId="0" fontId="20" fillId="0" borderId="9" xfId="1" applyNumberFormat="1" applyFont="1" applyBorder="1" applyAlignment="1" applyProtection="1">
      <alignment horizontal="center" vertical="center"/>
    </xf>
    <xf numFmtId="0" fontId="20" fillId="0" borderId="13" xfId="1" applyNumberFormat="1" applyFont="1" applyBorder="1" applyAlignment="1" applyProtection="1">
      <alignment horizontal="center" vertical="center"/>
    </xf>
    <xf numFmtId="0" fontId="9" fillId="0" borderId="69" xfId="1" applyFont="1" applyBorder="1" applyAlignment="1" applyProtection="1">
      <alignment horizontal="center" vertical="center" shrinkToFit="1"/>
    </xf>
    <xf numFmtId="0" fontId="0" fillId="0" borderId="75" xfId="0" applyBorder="1" applyProtection="1">
      <alignment vertical="center"/>
    </xf>
    <xf numFmtId="0" fontId="10" fillId="0" borderId="76" xfId="1" applyFont="1" applyBorder="1" applyAlignment="1" applyProtection="1">
      <alignment horizontal="center" shrinkToFit="1"/>
    </xf>
    <xf numFmtId="0" fontId="10" fillId="0" borderId="10" xfId="1" applyFont="1" applyBorder="1" applyAlignment="1" applyProtection="1">
      <alignment horizontal="center" vertical="center" shrinkToFit="1"/>
    </xf>
    <xf numFmtId="0" fontId="0" fillId="0" borderId="0" xfId="0" applyFill="1" applyBorder="1" applyAlignment="1" applyProtection="1">
      <alignment vertical="center"/>
      <protection locked="0"/>
    </xf>
    <xf numFmtId="0" fontId="20" fillId="0" borderId="9" xfId="1" applyNumberFormat="1" applyFont="1" applyBorder="1" applyAlignment="1" applyProtection="1">
      <alignment vertical="center"/>
    </xf>
    <xf numFmtId="0" fontId="20" fillId="0" borderId="27" xfId="1" applyNumberFormat="1" applyFont="1" applyBorder="1" applyAlignment="1" applyProtection="1">
      <alignment vertical="center"/>
    </xf>
    <xf numFmtId="0" fontId="67" fillId="0" borderId="15" xfId="1" applyFont="1" applyBorder="1" applyAlignment="1" applyProtection="1">
      <alignment horizontal="distributed" vertical="center" indent="1"/>
    </xf>
    <xf numFmtId="0" fontId="67" fillId="0" borderId="26" xfId="1" applyFont="1" applyBorder="1" applyAlignment="1" applyProtection="1">
      <alignment horizontal="distributed" vertical="center" indent="1"/>
    </xf>
    <xf numFmtId="0" fontId="67" fillId="0" borderId="21" xfId="1" applyFont="1" applyBorder="1" applyAlignment="1" applyProtection="1">
      <alignment horizontal="distributed" vertical="center" indent="1"/>
    </xf>
    <xf numFmtId="0" fontId="11" fillId="0" borderId="0" xfId="1" applyFont="1" applyBorder="1" applyAlignment="1" applyProtection="1">
      <alignment vertical="center"/>
    </xf>
    <xf numFmtId="0" fontId="62" fillId="0" borderId="0" xfId="7" applyFont="1" applyAlignment="1">
      <alignment vertical="center"/>
    </xf>
    <xf numFmtId="0" fontId="69" fillId="0" borderId="0" xfId="7" applyFont="1" applyAlignment="1">
      <alignment vertical="center"/>
    </xf>
    <xf numFmtId="0" fontId="33" fillId="0" borderId="0" xfId="1" applyFont="1" applyAlignment="1" applyProtection="1">
      <alignment vertical="center"/>
    </xf>
    <xf numFmtId="0" fontId="57" fillId="0" borderId="33" xfId="7" applyFont="1" applyBorder="1" applyAlignment="1">
      <alignment horizontal="center" vertical="center"/>
    </xf>
    <xf numFmtId="0" fontId="57" fillId="0" borderId="67" xfId="7" applyFont="1" applyBorder="1" applyAlignment="1">
      <alignment horizontal="center" vertical="center"/>
    </xf>
    <xf numFmtId="0" fontId="54" fillId="0" borderId="0" xfId="7" applyFont="1" applyAlignment="1">
      <alignment horizontal="center" vertical="center"/>
    </xf>
    <xf numFmtId="0" fontId="59" fillId="0" borderId="59" xfId="7" applyFont="1" applyBorder="1" applyAlignment="1">
      <alignment horizontal="left" vertical="center"/>
    </xf>
    <xf numFmtId="0" fontId="62" fillId="0" borderId="0" xfId="7" applyFont="1" applyAlignment="1">
      <alignment vertical="center" wrapText="1"/>
    </xf>
    <xf numFmtId="0" fontId="57" fillId="0" borderId="0" xfId="7" applyFont="1" applyBorder="1" applyAlignment="1">
      <alignment horizontal="center" vertical="center"/>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71" fillId="0" borderId="0" xfId="7" applyFont="1" applyBorder="1" applyAlignment="1">
      <alignment vertical="center"/>
    </xf>
    <xf numFmtId="0" fontId="23" fillId="0" borderId="0" xfId="9" applyFont="1">
      <alignment vertical="center"/>
    </xf>
    <xf numFmtId="0" fontId="76" fillId="0" borderId="0" xfId="9" applyFont="1">
      <alignment vertical="center"/>
    </xf>
    <xf numFmtId="0" fontId="75" fillId="0" borderId="0" xfId="9" applyFont="1" applyAlignment="1">
      <alignment horizontal="center" vertical="center" wrapText="1"/>
    </xf>
    <xf numFmtId="0" fontId="75" fillId="0" borderId="0" xfId="9" applyFont="1" applyAlignment="1">
      <alignment vertical="center"/>
    </xf>
    <xf numFmtId="0" fontId="78" fillId="0" borderId="0" xfId="8" applyFont="1">
      <alignment vertical="center"/>
    </xf>
    <xf numFmtId="0" fontId="80" fillId="0" borderId="0" xfId="8" applyFont="1">
      <alignment vertical="center"/>
    </xf>
    <xf numFmtId="0" fontId="79" fillId="0" borderId="0" xfId="8" applyFont="1">
      <alignment vertical="center"/>
    </xf>
    <xf numFmtId="0" fontId="63" fillId="0" borderId="2" xfId="8" applyBorder="1" applyAlignment="1">
      <alignment horizontal="center" vertical="center"/>
    </xf>
    <xf numFmtId="0" fontId="63" fillId="0" borderId="2" xfId="8" applyBorder="1" applyAlignment="1">
      <alignment vertical="center" wrapText="1"/>
    </xf>
    <xf numFmtId="0" fontId="63" fillId="0" borderId="2" xfId="8" applyBorder="1">
      <alignment vertical="center"/>
    </xf>
    <xf numFmtId="0" fontId="63" fillId="0" borderId="2" xfId="8" applyBorder="1" applyAlignment="1">
      <alignment horizontal="right" vertical="center"/>
    </xf>
    <xf numFmtId="0" fontId="29" fillId="0" borderId="0" xfId="8" applyFont="1">
      <alignment vertical="center"/>
    </xf>
    <xf numFmtId="0" fontId="82" fillId="0" borderId="0" xfId="8" applyFont="1">
      <alignment vertical="center"/>
    </xf>
    <xf numFmtId="0" fontId="81" fillId="0" borderId="0" xfId="8" applyFont="1">
      <alignment vertical="center"/>
    </xf>
    <xf numFmtId="0" fontId="63" fillId="0" borderId="0" xfId="8" applyAlignment="1">
      <alignment vertical="center"/>
    </xf>
    <xf numFmtId="0" fontId="84" fillId="0" borderId="0" xfId="7" applyFont="1" applyAlignment="1">
      <alignment vertical="center"/>
    </xf>
    <xf numFmtId="0" fontId="85" fillId="0" borderId="0" xfId="0" applyFont="1" applyAlignment="1">
      <alignment vertical="center"/>
    </xf>
    <xf numFmtId="0" fontId="83" fillId="0" borderId="0" xfId="0" applyFont="1" applyAlignment="1">
      <alignment vertical="center"/>
    </xf>
    <xf numFmtId="0" fontId="82" fillId="0" borderId="2" xfId="8" applyFont="1" applyBorder="1" applyAlignment="1">
      <alignment horizontal="right" vertical="center"/>
    </xf>
    <xf numFmtId="0" fontId="88" fillId="0" borderId="2" xfId="8" applyFont="1" applyBorder="1" applyAlignment="1">
      <alignment horizontal="right" vertical="center"/>
    </xf>
    <xf numFmtId="0" fontId="87" fillId="0" borderId="2" xfId="8" applyFont="1" applyBorder="1">
      <alignment vertical="center"/>
    </xf>
    <xf numFmtId="0" fontId="89" fillId="0" borderId="2" xfId="8" applyFont="1" applyBorder="1" applyAlignment="1">
      <alignment vertical="center" wrapText="1"/>
    </xf>
    <xf numFmtId="0" fontId="87" fillId="0" borderId="2" xfId="8" applyFont="1" applyBorder="1" applyAlignment="1">
      <alignment horizontal="center" vertical="center"/>
    </xf>
    <xf numFmtId="0" fontId="89" fillId="0" borderId="2" xfId="8" applyFont="1" applyBorder="1" applyAlignment="1">
      <alignment horizontal="center" vertical="center"/>
    </xf>
    <xf numFmtId="0" fontId="30" fillId="0" borderId="11"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1" fontId="30" fillId="2" borderId="33" xfId="0" applyNumberFormat="1" applyFont="1" applyFill="1" applyBorder="1" applyAlignment="1" applyProtection="1">
      <alignment horizontal="center" vertical="center" shrinkToFit="1"/>
      <protection locked="0"/>
    </xf>
    <xf numFmtId="1" fontId="30" fillId="2" borderId="44" xfId="0" applyNumberFormat="1" applyFont="1" applyFill="1" applyBorder="1" applyAlignment="1" applyProtection="1">
      <alignment horizontal="center" vertical="center" shrinkToFit="1"/>
      <protection locked="0"/>
    </xf>
    <xf numFmtId="56" fontId="34" fillId="3" borderId="23" xfId="0" applyNumberFormat="1" applyFont="1" applyFill="1" applyBorder="1" applyAlignment="1" applyProtection="1">
      <alignment horizontal="center" vertical="center"/>
    </xf>
    <xf numFmtId="0" fontId="30" fillId="0" borderId="23" xfId="0" applyFont="1" applyBorder="1" applyAlignment="1" applyProtection="1">
      <alignment horizontal="center" vertical="center" shrinkToFit="1"/>
      <protection locked="0"/>
    </xf>
    <xf numFmtId="0" fontId="30" fillId="0" borderId="86" xfId="0" applyFont="1" applyBorder="1" applyAlignment="1" applyProtection="1">
      <alignment horizontal="center" vertical="center" shrinkToFit="1"/>
      <protection locked="0"/>
    </xf>
    <xf numFmtId="0" fontId="30" fillId="0" borderId="38" xfId="0" applyFont="1" applyBorder="1" applyAlignment="1">
      <alignment horizontal="center" vertical="center" wrapText="1"/>
    </xf>
    <xf numFmtId="0" fontId="34" fillId="0" borderId="0" xfId="0" applyFont="1" applyBorder="1" applyAlignment="1">
      <alignment vertical="center"/>
    </xf>
    <xf numFmtId="0" fontId="13" fillId="0" borderId="21" xfId="1" applyFont="1" applyBorder="1" applyAlignment="1" applyProtection="1">
      <alignment horizontal="distributed" vertical="center" wrapText="1" indent="2"/>
    </xf>
    <xf numFmtId="0" fontId="13" fillId="0" borderId="22" xfId="1" applyFont="1" applyBorder="1" applyAlignment="1" applyProtection="1">
      <alignment horizontal="distributed" vertical="center" wrapText="1" indent="2"/>
    </xf>
    <xf numFmtId="0" fontId="13" fillId="0" borderId="19" xfId="1" applyFont="1" applyBorder="1" applyAlignment="1" applyProtection="1">
      <alignment horizontal="distributed" vertical="center" wrapText="1" indent="2"/>
    </xf>
    <xf numFmtId="0" fontId="13" fillId="0" borderId="32" xfId="1" applyFont="1" applyBorder="1" applyAlignment="1" applyProtection="1">
      <alignment horizontal="distributed" vertical="center" indent="1"/>
    </xf>
    <xf numFmtId="0" fontId="20" fillId="0" borderId="30" xfId="1" applyNumberFormat="1" applyFont="1" applyBorder="1" applyAlignment="1" applyProtection="1">
      <alignment vertical="center"/>
    </xf>
    <xf numFmtId="0" fontId="20" fillId="0" borderId="49" xfId="1" applyNumberFormat="1" applyFont="1" applyBorder="1" applyAlignment="1" applyProtection="1">
      <alignment vertical="center"/>
    </xf>
    <xf numFmtId="0" fontId="34" fillId="0" borderId="20" xfId="0" applyFont="1" applyBorder="1" applyAlignment="1">
      <alignment horizontal="center" vertical="center"/>
    </xf>
    <xf numFmtId="0" fontId="34" fillId="0" borderId="22" xfId="0" applyFont="1" applyBorder="1" applyAlignment="1">
      <alignment vertical="center"/>
    </xf>
    <xf numFmtId="0" fontId="34" fillId="0" borderId="19" xfId="0" applyFont="1" applyBorder="1" applyAlignment="1">
      <alignment vertical="center"/>
    </xf>
    <xf numFmtId="0" fontId="34" fillId="0" borderId="20" xfId="0" applyFont="1" applyBorder="1" applyAlignment="1">
      <alignment vertical="center"/>
    </xf>
    <xf numFmtId="0" fontId="13" fillId="0" borderId="0" xfId="1" applyFont="1" applyBorder="1" applyAlignment="1" applyProtection="1">
      <alignment horizontal="distributed" vertical="center" wrapText="1" indent="2"/>
    </xf>
    <xf numFmtId="5" fontId="20" fillId="0" borderId="0" xfId="1" applyNumberFormat="1" applyFont="1" applyBorder="1" applyAlignment="1" applyProtection="1">
      <alignment vertical="center"/>
    </xf>
    <xf numFmtId="0" fontId="13" fillId="0" borderId="21" xfId="1" applyFont="1" applyBorder="1" applyAlignment="1" applyProtection="1">
      <alignment horizontal="distributed" vertical="center" indent="1"/>
    </xf>
    <xf numFmtId="0" fontId="91" fillId="0" borderId="0" xfId="0" applyFont="1" applyAlignment="1" applyProtection="1">
      <alignment horizontal="right" vertical="center"/>
    </xf>
    <xf numFmtId="0" fontId="13" fillId="0" borderId="87" xfId="1" applyFont="1" applyBorder="1" applyAlignment="1" applyProtection="1">
      <alignment horizontal="distributed" vertical="center" indent="1"/>
    </xf>
    <xf numFmtId="0" fontId="20" fillId="0" borderId="88" xfId="1" applyNumberFormat="1" applyFont="1" applyBorder="1" applyAlignment="1" applyProtection="1">
      <alignment vertical="center"/>
    </xf>
    <xf numFmtId="0" fontId="20" fillId="0" borderId="42" xfId="1" applyNumberFormat="1" applyFont="1" applyBorder="1" applyAlignment="1" applyProtection="1">
      <alignment vertical="center"/>
    </xf>
    <xf numFmtId="0" fontId="34" fillId="0" borderId="17" xfId="0" applyFont="1" applyBorder="1" applyAlignment="1">
      <alignment horizontal="center" vertical="center"/>
    </xf>
    <xf numFmtId="0" fontId="54" fillId="0" borderId="0" xfId="7" applyFont="1" applyAlignment="1">
      <alignment horizontal="center" vertical="center"/>
    </xf>
    <xf numFmtId="0" fontId="59" fillId="0" borderId="60" xfId="7" applyFont="1" applyBorder="1" applyAlignment="1">
      <alignment horizontal="left" vertical="center"/>
    </xf>
    <xf numFmtId="0" fontId="59" fillId="0" borderId="59" xfId="7" applyFont="1" applyBorder="1" applyAlignment="1">
      <alignment horizontal="left" vertical="center"/>
    </xf>
    <xf numFmtId="0" fontId="59" fillId="0" borderId="61" xfId="7" applyFont="1" applyBorder="1" applyAlignment="1">
      <alignment horizontal="left" vertical="center"/>
    </xf>
    <xf numFmtId="0" fontId="59" fillId="0" borderId="65" xfId="7" applyFont="1" applyBorder="1" applyAlignment="1">
      <alignment horizontal="left" vertical="center"/>
    </xf>
    <xf numFmtId="0" fontId="59" fillId="0" borderId="64" xfId="7" applyFont="1" applyBorder="1" applyAlignment="1">
      <alignment horizontal="left" vertical="center"/>
    </xf>
    <xf numFmtId="0" fontId="59" fillId="0" borderId="66" xfId="7" applyFont="1" applyBorder="1" applyAlignment="1">
      <alignment horizontal="left" vertical="center"/>
    </xf>
    <xf numFmtId="0" fontId="57" fillId="0" borderId="33" xfId="7" applyFont="1" applyBorder="1" applyAlignment="1">
      <alignment horizontal="center" vertical="center"/>
    </xf>
    <xf numFmtId="0" fontId="57" fillId="0" borderId="67" xfId="7" applyFont="1" applyBorder="1" applyAlignment="1">
      <alignment horizontal="center" vertical="center"/>
    </xf>
    <xf numFmtId="0" fontId="59" fillId="0" borderId="0" xfId="7" applyFont="1" applyBorder="1" applyAlignment="1">
      <alignment horizontal="left" vertical="center"/>
    </xf>
    <xf numFmtId="0" fontId="59" fillId="0" borderId="18" xfId="7" applyFont="1" applyBorder="1" applyAlignment="1">
      <alignment horizontal="left" vertical="center"/>
    </xf>
    <xf numFmtId="0" fontId="75" fillId="0" borderId="15" xfId="9" applyFont="1" applyBorder="1" applyAlignment="1">
      <alignment vertical="center" wrapText="1"/>
    </xf>
    <xf numFmtId="0" fontId="75" fillId="0" borderId="20" xfId="9" applyFont="1" applyBorder="1" applyAlignment="1">
      <alignment vertical="center" wrapText="1"/>
    </xf>
    <xf numFmtId="0" fontId="75" fillId="0" borderId="16" xfId="9" applyFont="1" applyBorder="1" applyAlignment="1">
      <alignment vertical="center" wrapText="1"/>
    </xf>
    <xf numFmtId="0" fontId="75" fillId="0" borderId="17" xfId="9" applyFont="1" applyBorder="1" applyAlignment="1">
      <alignment vertical="center" wrapText="1"/>
    </xf>
    <xf numFmtId="0" fontId="75" fillId="0" borderId="0" xfId="9" applyFont="1" applyBorder="1" applyAlignment="1">
      <alignment vertical="center" wrapText="1"/>
    </xf>
    <xf numFmtId="0" fontId="75" fillId="0" borderId="18" xfId="9" applyFont="1" applyBorder="1" applyAlignment="1">
      <alignment vertical="center" wrapText="1"/>
    </xf>
    <xf numFmtId="0" fontId="75" fillId="0" borderId="21" xfId="9" applyFont="1" applyBorder="1" applyAlignment="1">
      <alignment vertical="center" wrapText="1"/>
    </xf>
    <xf numFmtId="0" fontId="75" fillId="0" borderId="22" xfId="9" applyFont="1" applyBorder="1" applyAlignment="1">
      <alignment vertical="center" wrapText="1"/>
    </xf>
    <xf numFmtId="0" fontId="75" fillId="0" borderId="19" xfId="9" applyFont="1" applyBorder="1" applyAlignment="1">
      <alignment vertical="center" wrapText="1"/>
    </xf>
    <xf numFmtId="0" fontId="23" fillId="0" borderId="0" xfId="9" applyFont="1" applyBorder="1" applyAlignment="1">
      <alignment horizontal="center" vertical="center"/>
    </xf>
    <xf numFmtId="0" fontId="75" fillId="0" borderId="0" xfId="9" applyFont="1" applyBorder="1" applyAlignment="1">
      <alignment horizontal="center" vertical="center"/>
    </xf>
    <xf numFmtId="0" fontId="73" fillId="0" borderId="17" xfId="9" applyFont="1" applyBorder="1" applyAlignment="1">
      <alignment vertical="top" wrapText="1"/>
    </xf>
    <xf numFmtId="0" fontId="73" fillId="0" borderId="0" xfId="9" applyFont="1" applyBorder="1" applyAlignment="1">
      <alignment vertical="top" wrapText="1"/>
    </xf>
    <xf numFmtId="0" fontId="62" fillId="0" borderId="0" xfId="7" applyFont="1" applyAlignment="1">
      <alignment vertical="center" wrapText="1"/>
    </xf>
    <xf numFmtId="0" fontId="59" fillId="0" borderId="0" xfId="7" applyFont="1" applyAlignment="1">
      <alignment vertical="top" wrapText="1"/>
    </xf>
    <xf numFmtId="0" fontId="72" fillId="0" borderId="0" xfId="7" applyFont="1" applyBorder="1" applyAlignment="1">
      <alignment vertical="center" wrapText="1"/>
    </xf>
    <xf numFmtId="0" fontId="86" fillId="0" borderId="0" xfId="0" applyFont="1" applyAlignment="1">
      <alignment horizontal="center" vertical="center"/>
    </xf>
    <xf numFmtId="0" fontId="83" fillId="0" borderId="0" xfId="0" applyFont="1" applyAlignment="1">
      <alignment horizontal="center" vertical="center"/>
    </xf>
    <xf numFmtId="0" fontId="48" fillId="0" borderId="0" xfId="0" applyFont="1" applyFill="1" applyBorder="1" applyAlignment="1">
      <alignment horizontal="center" vertical="center" wrapText="1" shrinkToFit="1"/>
    </xf>
    <xf numFmtId="0" fontId="43" fillId="0" borderId="34" xfId="0" applyFont="1" applyFill="1" applyBorder="1" applyAlignment="1">
      <alignment horizontal="center" vertical="center" wrapText="1"/>
    </xf>
    <xf numFmtId="0" fontId="43" fillId="0" borderId="35" xfId="0" applyFont="1" applyFill="1" applyBorder="1" applyAlignment="1">
      <alignment horizontal="center" vertical="center" wrapText="1"/>
    </xf>
    <xf numFmtId="0" fontId="43" fillId="0" borderId="36" xfId="0" applyFont="1" applyFill="1" applyBorder="1" applyAlignment="1">
      <alignment horizontal="center" vertical="center" wrapText="1"/>
    </xf>
    <xf numFmtId="0" fontId="43" fillId="0" borderId="77" xfId="0" applyFont="1" applyFill="1" applyBorder="1" applyAlignment="1">
      <alignment horizontal="center" vertical="center" wrapText="1"/>
    </xf>
    <xf numFmtId="0" fontId="43" fillId="0" borderId="68" xfId="0" applyFont="1" applyFill="1" applyBorder="1" applyAlignment="1">
      <alignment horizontal="center" vertical="center" wrapText="1"/>
    </xf>
    <xf numFmtId="0" fontId="43" fillId="0" borderId="78" xfId="0" applyFont="1" applyFill="1" applyBorder="1" applyAlignment="1">
      <alignment horizontal="center" vertical="center" wrapText="1"/>
    </xf>
    <xf numFmtId="0" fontId="40" fillId="5" borderId="0" xfId="0" applyFont="1" applyFill="1" applyAlignment="1">
      <alignment horizontal="center" vertical="center"/>
    </xf>
    <xf numFmtId="0" fontId="41" fillId="3" borderId="39" xfId="0" applyFont="1" applyFill="1" applyBorder="1" applyAlignment="1">
      <alignment horizontal="center" vertical="center" shrinkToFit="1"/>
    </xf>
    <xf numFmtId="0" fontId="41" fillId="3" borderId="40" xfId="0" applyFont="1" applyFill="1" applyBorder="1" applyAlignment="1">
      <alignment horizontal="center" vertical="center" shrinkToFit="1"/>
    </xf>
    <xf numFmtId="177" fontId="42" fillId="3" borderId="40" xfId="0" applyNumberFormat="1" applyFont="1" applyFill="1" applyBorder="1" applyAlignment="1">
      <alignment horizontal="center" vertical="center"/>
    </xf>
    <xf numFmtId="177" fontId="42" fillId="3" borderId="41" xfId="0" applyNumberFormat="1" applyFont="1" applyFill="1" applyBorder="1" applyAlignment="1">
      <alignment horizontal="center" vertical="center"/>
    </xf>
    <xf numFmtId="178" fontId="41" fillId="3" borderId="39" xfId="0" applyNumberFormat="1" applyFont="1" applyFill="1" applyBorder="1" applyAlignment="1">
      <alignment horizontal="center" vertical="center" shrinkToFit="1"/>
    </xf>
    <xf numFmtId="178" fontId="41" fillId="3" borderId="40" xfId="0" applyNumberFormat="1" applyFont="1" applyFill="1" applyBorder="1" applyAlignment="1">
      <alignment horizontal="center" vertical="center" shrinkToFit="1"/>
    </xf>
    <xf numFmtId="178" fontId="41" fillId="3" borderId="41" xfId="0" applyNumberFormat="1" applyFont="1" applyFill="1" applyBorder="1" applyAlignment="1">
      <alignment horizontal="center" vertical="center" shrinkToFit="1"/>
    </xf>
    <xf numFmtId="0" fontId="30" fillId="0" borderId="52" xfId="0" applyFont="1" applyBorder="1" applyAlignment="1">
      <alignment horizontal="distributed" vertical="center" indent="1"/>
    </xf>
    <xf numFmtId="0" fontId="30" fillId="0" borderId="42" xfId="0" applyFont="1" applyBorder="1" applyAlignment="1">
      <alignment horizontal="distributed" vertical="center" indent="1"/>
    </xf>
    <xf numFmtId="0" fontId="30" fillId="0" borderId="50" xfId="0" applyFont="1" applyBorder="1" applyAlignment="1">
      <alignment horizontal="distributed" vertical="center" indent="1"/>
    </xf>
    <xf numFmtId="0" fontId="30" fillId="0" borderId="51" xfId="0" applyFont="1" applyBorder="1" applyAlignment="1">
      <alignment horizontal="distributed" vertical="center" indent="1"/>
    </xf>
    <xf numFmtId="0" fontId="30" fillId="0" borderId="31" xfId="0" applyFont="1" applyBorder="1" applyAlignment="1">
      <alignment horizontal="distributed" vertical="center" indent="1"/>
    </xf>
    <xf numFmtId="0" fontId="30" fillId="0" borderId="29" xfId="0" applyFont="1" applyBorder="1" applyAlignment="1">
      <alignment horizontal="distributed" vertical="center" indent="1"/>
    </xf>
    <xf numFmtId="0" fontId="30" fillId="0" borderId="24" xfId="0" applyFont="1" applyBorder="1" applyAlignment="1">
      <alignment horizontal="center" vertical="center"/>
    </xf>
    <xf numFmtId="0" fontId="30" fillId="0" borderId="43" xfId="0" applyFont="1" applyBorder="1" applyAlignment="1">
      <alignment horizontal="center" vertical="center"/>
    </xf>
    <xf numFmtId="0" fontId="30" fillId="0" borderId="38" xfId="0" applyFont="1" applyBorder="1" applyAlignment="1">
      <alignment horizontal="center" vertical="center"/>
    </xf>
    <xf numFmtId="0" fontId="36" fillId="6" borderId="24" xfId="0" applyFont="1" applyFill="1" applyBorder="1" applyAlignment="1" applyProtection="1">
      <alignment horizontal="center" vertical="center"/>
      <protection locked="0"/>
    </xf>
    <xf numFmtId="0" fontId="36" fillId="6" borderId="43" xfId="0" applyFont="1" applyFill="1" applyBorder="1" applyAlignment="1" applyProtection="1">
      <alignment horizontal="center" vertical="center"/>
      <protection locked="0"/>
    </xf>
    <xf numFmtId="0" fontId="36" fillId="6" borderId="38" xfId="0" applyFont="1" applyFill="1" applyBorder="1" applyAlignment="1" applyProtection="1">
      <alignment horizontal="center" vertical="center"/>
      <protection locked="0"/>
    </xf>
    <xf numFmtId="0" fontId="36" fillId="6" borderId="32" xfId="0" applyFont="1" applyFill="1" applyBorder="1" applyAlignment="1" applyProtection="1">
      <alignment horizontal="center" vertical="center"/>
      <protection locked="0"/>
    </xf>
    <xf numFmtId="0" fontId="36" fillId="6" borderId="49" xfId="0" applyFont="1" applyFill="1" applyBorder="1" applyAlignment="1" applyProtection="1">
      <alignment horizontal="center" vertical="center"/>
      <protection locked="0"/>
    </xf>
    <xf numFmtId="0" fontId="36" fillId="6" borderId="30" xfId="0" applyFont="1" applyFill="1" applyBorder="1" applyAlignment="1" applyProtection="1">
      <alignment horizontal="center" vertical="center"/>
      <protection locked="0"/>
    </xf>
    <xf numFmtId="0" fontId="34" fillId="0" borderId="24" xfId="0" applyFont="1" applyBorder="1" applyAlignment="1">
      <alignment horizontal="center" vertical="center"/>
    </xf>
    <xf numFmtId="0" fontId="34" fillId="0" borderId="43" xfId="0" applyFont="1" applyBorder="1" applyAlignment="1">
      <alignment horizontal="center" vertical="center"/>
    </xf>
    <xf numFmtId="0" fontId="32" fillId="0" borderId="0" xfId="0" applyFont="1" applyFill="1" applyBorder="1" applyAlignment="1">
      <alignment vertical="center" wrapText="1"/>
    </xf>
    <xf numFmtId="0" fontId="13" fillId="0" borderId="15" xfId="1" applyFont="1" applyBorder="1" applyAlignment="1" applyProtection="1">
      <alignment horizontal="center" vertical="center"/>
    </xf>
    <xf numFmtId="0" fontId="13" fillId="0" borderId="17" xfId="1" applyFont="1" applyBorder="1" applyAlignment="1" applyProtection="1">
      <alignment horizontal="center" vertical="center"/>
    </xf>
    <xf numFmtId="0" fontId="13" fillId="0" borderId="21" xfId="1" applyFont="1" applyBorder="1" applyAlignment="1" applyProtection="1">
      <alignment horizontal="center" vertical="center"/>
    </xf>
    <xf numFmtId="0" fontId="11" fillId="0" borderId="15" xfId="1" applyFont="1" applyBorder="1" applyAlignment="1" applyProtection="1">
      <alignment horizontal="center" vertical="center" wrapText="1" shrinkToFit="1"/>
    </xf>
    <xf numFmtId="0" fontId="11" fillId="0" borderId="17" xfId="1" applyFont="1" applyBorder="1" applyAlignment="1" applyProtection="1">
      <alignment horizontal="center" vertical="center" wrapText="1" shrinkToFit="1"/>
    </xf>
    <xf numFmtId="0" fontId="11" fillId="0" borderId="21" xfId="1" applyFont="1" applyBorder="1" applyAlignment="1" applyProtection="1">
      <alignment horizontal="center" vertical="center" wrapText="1" shrinkToFit="1"/>
    </xf>
    <xf numFmtId="56" fontId="34" fillId="3" borderId="37" xfId="0" applyNumberFormat="1" applyFont="1" applyFill="1" applyBorder="1" applyAlignment="1" applyProtection="1">
      <alignment horizontal="center" vertical="center"/>
    </xf>
    <xf numFmtId="56" fontId="34" fillId="3" borderId="46" xfId="0" applyNumberFormat="1" applyFont="1" applyFill="1" applyBorder="1" applyAlignment="1" applyProtection="1">
      <alignment horizontal="center" vertical="center"/>
    </xf>
    <xf numFmtId="56" fontId="34" fillId="3" borderId="33" xfId="0" applyNumberFormat="1" applyFont="1" applyFill="1" applyBorder="1" applyAlignment="1" applyProtection="1">
      <alignment horizontal="center" vertical="center"/>
    </xf>
    <xf numFmtId="56" fontId="34" fillId="3" borderId="47" xfId="0" applyNumberFormat="1" applyFont="1" applyFill="1" applyBorder="1" applyAlignment="1" applyProtection="1">
      <alignment horizontal="center" vertical="center"/>
    </xf>
    <xf numFmtId="56" fontId="34" fillId="3" borderId="29" xfId="0" applyNumberFormat="1" applyFont="1" applyFill="1" applyBorder="1" applyAlignment="1" applyProtection="1">
      <alignment horizontal="center" vertical="center"/>
    </xf>
    <xf numFmtId="56" fontId="34" fillId="3" borderId="48" xfId="0" applyNumberFormat="1" applyFont="1" applyFill="1" applyBorder="1" applyAlignment="1" applyProtection="1">
      <alignment horizontal="center" vertical="center"/>
    </xf>
    <xf numFmtId="176" fontId="22" fillId="0" borderId="0" xfId="1" applyNumberFormat="1" applyFont="1" applyAlignment="1" applyProtection="1">
      <alignment horizontal="center" vertical="center"/>
    </xf>
    <xf numFmtId="0" fontId="29" fillId="0" borderId="0" xfId="1" applyAlignment="1" applyProtection="1">
      <alignment horizontal="center" vertical="center"/>
    </xf>
    <xf numFmtId="0" fontId="44" fillId="5" borderId="0" xfId="1" applyFont="1" applyFill="1" applyAlignment="1" applyProtection="1">
      <alignment horizontal="center" vertical="center"/>
    </xf>
    <xf numFmtId="0" fontId="24" fillId="0" borderId="0" xfId="1" applyFont="1" applyBorder="1" applyAlignment="1" applyProtection="1">
      <alignment horizontal="distributed" vertical="center" indent="8" shrinkToFit="1"/>
    </xf>
    <xf numFmtId="0" fontId="24" fillId="0" borderId="0" xfId="1" applyFont="1" applyAlignment="1" applyProtection="1">
      <alignment horizontal="distributed" vertical="center" indent="8" shrinkToFit="1"/>
    </xf>
    <xf numFmtId="0" fontId="11" fillId="0" borderId="0" xfId="1" applyFont="1" applyBorder="1" applyAlignment="1" applyProtection="1">
      <alignment horizontal="center" vertical="center" shrinkToFit="1"/>
    </xf>
    <xf numFmtId="0" fontId="9" fillId="0" borderId="32" xfId="1" applyFont="1" applyBorder="1" applyAlignment="1" applyProtection="1">
      <alignment horizontal="center" vertical="center" shrinkToFit="1"/>
    </xf>
    <xf numFmtId="0" fontId="9" fillId="0" borderId="49" xfId="1" applyFont="1" applyBorder="1" applyAlignment="1" applyProtection="1">
      <alignment horizontal="center" vertical="center" shrinkToFit="1"/>
    </xf>
    <xf numFmtId="0" fontId="9" fillId="0" borderId="30" xfId="1" applyFont="1" applyBorder="1" applyAlignment="1" applyProtection="1">
      <alignment horizontal="center" vertical="center" shrinkToFit="1"/>
    </xf>
    <xf numFmtId="0" fontId="18" fillId="0" borderId="70" xfId="1" applyFont="1" applyBorder="1" applyAlignment="1" applyProtection="1">
      <alignment horizontal="center" shrinkToFit="1"/>
    </xf>
    <xf numFmtId="0" fontId="18" fillId="0" borderId="27" xfId="1" applyFont="1" applyBorder="1" applyAlignment="1" applyProtection="1">
      <alignment horizontal="center" shrinkToFit="1"/>
    </xf>
    <xf numFmtId="0" fontId="13" fillId="0" borderId="79" xfId="1" applyFont="1" applyBorder="1" applyAlignment="1" applyProtection="1">
      <alignment horizontal="center" vertical="center"/>
    </xf>
    <xf numFmtId="0" fontId="13" fillId="0" borderId="80" xfId="1" applyFont="1" applyBorder="1" applyAlignment="1" applyProtection="1">
      <alignment horizontal="center" vertical="center"/>
    </xf>
    <xf numFmtId="0" fontId="13" fillId="0" borderId="81" xfId="1" applyFont="1" applyBorder="1" applyAlignment="1" applyProtection="1">
      <alignment horizontal="center" vertical="center"/>
    </xf>
    <xf numFmtId="0" fontId="81" fillId="0" borderId="0" xfId="8" applyFont="1" applyAlignment="1">
      <alignment horizontal="left" vertical="center"/>
    </xf>
    <xf numFmtId="0" fontId="29" fillId="0" borderId="0" xfId="8" applyFont="1" applyAlignment="1">
      <alignment horizontal="left" vertical="center"/>
    </xf>
    <xf numFmtId="0" fontId="63" fillId="0" borderId="0" xfId="8" applyAlignment="1">
      <alignment vertical="center"/>
    </xf>
    <xf numFmtId="0" fontId="63" fillId="0" borderId="0" xfId="8" applyAlignment="1">
      <alignment horizontal="center" vertical="center"/>
    </xf>
    <xf numFmtId="0" fontId="79" fillId="0" borderId="82" xfId="8" applyFont="1" applyBorder="1" applyAlignment="1">
      <alignment horizontal="left" vertical="center" wrapText="1"/>
    </xf>
    <xf numFmtId="0" fontId="78" fillId="0" borderId="83" xfId="8" applyFont="1" applyBorder="1" applyAlignment="1">
      <alignment horizontal="left" vertical="center"/>
    </xf>
    <xf numFmtId="0" fontId="78" fillId="0" borderId="84" xfId="8" applyFont="1" applyBorder="1" applyAlignment="1">
      <alignment horizontal="left" vertical="center"/>
    </xf>
    <xf numFmtId="0" fontId="79" fillId="0" borderId="85" xfId="8" applyFont="1" applyBorder="1" applyAlignment="1">
      <alignment horizontal="left" vertical="center"/>
    </xf>
    <xf numFmtId="0" fontId="87" fillId="0" borderId="0" xfId="8" applyFont="1" applyAlignment="1">
      <alignment horizontal="left" vertical="center"/>
    </xf>
    <xf numFmtId="0" fontId="78" fillId="0" borderId="0" xfId="8" applyFont="1" applyAlignment="1">
      <alignment horizontal="left" vertical="center"/>
    </xf>
    <xf numFmtId="0" fontId="78" fillId="0" borderId="0" xfId="8" applyFont="1" applyAlignment="1">
      <alignment horizontal="center" vertical="center"/>
    </xf>
    <xf numFmtId="0" fontId="29" fillId="0" borderId="85" xfId="8" applyFont="1" applyBorder="1" applyAlignment="1">
      <alignment horizontal="left" vertical="center"/>
    </xf>
  </cellXfs>
  <cellStyles count="11">
    <cellStyle name="ハイパーリンク" xfId="6" builtinId="8"/>
    <cellStyle name="標準" xfId="0" builtinId="0"/>
    <cellStyle name="標準 2" xfId="1"/>
    <cellStyle name="標準 2 2" xfId="7"/>
    <cellStyle name="標準 2 2 2" xfId="9"/>
    <cellStyle name="標準 3" xfId="2"/>
    <cellStyle name="標準 4" xfId="3"/>
    <cellStyle name="標準 5" xfId="4"/>
    <cellStyle name="標準 5 2" xfId="5"/>
    <cellStyle name="標準 6" xfId="8"/>
    <cellStyle name="標準 6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3</xdr:col>
      <xdr:colOff>28575</xdr:colOff>
      <xdr:row>46</xdr:row>
      <xdr:rowOff>104775</xdr:rowOff>
    </xdr:from>
    <xdr:ext cx="6486525" cy="3309408"/>
    <xdr:sp macro="" textlink="">
      <xdr:nvSpPr>
        <xdr:cNvPr id="2" name="AutoShape 1">
          <a:extLst>
            <a:ext uri="{FF2B5EF4-FFF2-40B4-BE49-F238E27FC236}">
              <a16:creationId xmlns="" xmlns:a16="http://schemas.microsoft.com/office/drawing/2014/main" id="{00000000-0008-0000-0000-00000104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3</xdr:col>
      <xdr:colOff>28575</xdr:colOff>
      <xdr:row>46</xdr:row>
      <xdr:rowOff>104775</xdr:rowOff>
    </xdr:from>
    <xdr:ext cx="6486525" cy="3309408"/>
    <xdr:sp macro="" textlink="">
      <xdr:nvSpPr>
        <xdr:cNvPr id="3" name="AutoShape 318">
          <a:extLst>
            <a:ext uri="{FF2B5EF4-FFF2-40B4-BE49-F238E27FC236}">
              <a16:creationId xmlns="" xmlns:a16="http://schemas.microsoft.com/office/drawing/2014/main" id="{00000000-0008-0000-0000-00003E050000}"/>
            </a:ext>
          </a:extLst>
        </xdr:cNvPr>
        <xdr:cNvSpPr>
          <a:spLocks noChangeAspect="1" noChangeArrowheads="1"/>
        </xdr:cNvSpPr>
      </xdr:nvSpPr>
      <xdr:spPr bwMode="auto">
        <a:xfrm>
          <a:off x="2085975" y="7477125"/>
          <a:ext cx="6486525" cy="3309408"/>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10</xdr:col>
      <xdr:colOff>495300</xdr:colOff>
      <xdr:row>95</xdr:row>
      <xdr:rowOff>257175</xdr:rowOff>
    </xdr:from>
    <xdr:ext cx="1571625" cy="1571625"/>
    <xdr:pic>
      <xdr:nvPicPr>
        <xdr:cNvPr id="4" name="図 3" descr="https://qr.quel.jp/tmp/66a100809bfc9e373cee457801fa03c0.png?v=165">
          <a:extLst>
            <a:ext uri="{FF2B5EF4-FFF2-40B4-BE49-F238E27FC236}">
              <a16:creationId xmlns=""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5944850"/>
          <a:ext cx="1571625" cy="15716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5</xdr:col>
      <xdr:colOff>447675</xdr:colOff>
      <xdr:row>95</xdr:row>
      <xdr:rowOff>104775</xdr:rowOff>
    </xdr:from>
    <xdr:ext cx="1762125" cy="1762125"/>
    <xdr:pic>
      <xdr:nvPicPr>
        <xdr:cNvPr id="5" name="図 4" descr="https://qr.quel.jp/tmp/c8af6c27e2cd657e59011cb80cc02dc9.png?v=185">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18568" y="27205668"/>
          <a:ext cx="1762125" cy="17621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xdr:col>
      <xdr:colOff>0</xdr:colOff>
      <xdr:row>44</xdr:row>
      <xdr:rowOff>0</xdr:rowOff>
    </xdr:from>
    <xdr:ext cx="8715375" cy="2400300"/>
    <xdr:pic>
      <xdr:nvPicPr>
        <xdr:cNvPr id="8" name="図 7">
          <a:extLst>
            <a:ext uri="{FF2B5EF4-FFF2-40B4-BE49-F238E27FC236}">
              <a16:creationId xmlns=""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371600" y="7029450"/>
          <a:ext cx="8715375" cy="24003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1752617</xdr:colOff>
      <xdr:row>0</xdr:row>
      <xdr:rowOff>57150</xdr:rowOff>
    </xdr:from>
    <xdr:to>
      <xdr:col>1</xdr:col>
      <xdr:colOff>2607458</xdr:colOff>
      <xdr:row>0</xdr:row>
      <xdr:rowOff>309150</xdr:rowOff>
    </xdr:to>
    <xdr:pic>
      <xdr:nvPicPr>
        <xdr:cNvPr id="2" name="図 1">
          <a:extLst>
            <a:ext uri="{FF2B5EF4-FFF2-40B4-BE49-F238E27FC236}">
              <a16:creationId xmlns:a16="http://schemas.microsoft.com/office/drawing/2014/main" xmlns="" id="{6F845806-310D-419E-806F-D40A73AEACD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438417" y="57150"/>
          <a:ext cx="854841" cy="25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2065354</xdr:colOff>
      <xdr:row>0</xdr:row>
      <xdr:rowOff>95250</xdr:rowOff>
    </xdr:from>
    <xdr:ext cx="1253706" cy="360000"/>
    <xdr:pic>
      <xdr:nvPicPr>
        <xdr:cNvPr id="2" name="図 1">
          <a:extLst>
            <a:ext uri="{FF2B5EF4-FFF2-40B4-BE49-F238E27FC236}">
              <a16:creationId xmlns="" xmlns:a16="http://schemas.microsoft.com/office/drawing/2014/main" id="{898F8316-B872-4C67-8D30-9534D327B17B}"/>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xdr:blipFill>
      <xdr:spPr>
        <a:xfrm>
          <a:off x="2379679" y="95250"/>
          <a:ext cx="1253706" cy="3600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32887;&#21729;\&#24179;&#37326;\&#12426;&#12367;&#12376;&#12423;&#12358;\&#21517;&#21476;&#23627;&#25903;&#37096;\2014\Users\KATSUMI\Downloads\2014&#21517;&#21476;&#23627;&#22320;&#21306;&#30003;&#12375;&#36796;&#12415;&#12501;&#12449;&#12452;&#12523;&#35352;&#20837;&#2036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ichi-rk.jp/photo/&#31532;&#65297;&#22238;&#21517;&#21476;&#23627;&#22320;&#21306;&#29992;&#65301;&#65296;&#20154;&#299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ER/Desktop/2016rikujyoukyousitu_youkou_m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12467;&#12500;&#12540;2012nagoyatiku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R13" t="str">
            <v>○</v>
          </cell>
          <cell r="S13" t="str">
            <v>男</v>
          </cell>
          <cell r="T13" t="str">
            <v>100m</v>
          </cell>
        </row>
        <row r="14">
          <cell r="S14" t="str">
            <v>女</v>
          </cell>
          <cell r="T14" t="str">
            <v>200m</v>
          </cell>
        </row>
        <row r="15">
          <cell r="T15" t="str">
            <v>400m</v>
          </cell>
        </row>
        <row r="16">
          <cell r="T16" t="str">
            <v>800m</v>
          </cell>
        </row>
        <row r="17">
          <cell r="T17" t="str">
            <v>1500m</v>
          </cell>
        </row>
        <row r="18">
          <cell r="T18" t="str">
            <v>5000m</v>
          </cell>
        </row>
        <row r="19">
          <cell r="T19" t="str">
            <v>110mH</v>
          </cell>
        </row>
        <row r="20">
          <cell r="T20" t="str">
            <v>400mH</v>
          </cell>
        </row>
        <row r="21">
          <cell r="T21" t="str">
            <v>3000mSC</v>
          </cell>
        </row>
        <row r="22">
          <cell r="T22" t="str">
            <v>5000mW</v>
          </cell>
        </row>
        <row r="23">
          <cell r="T23" t="str">
            <v>走高跳</v>
          </cell>
        </row>
        <row r="24">
          <cell r="T24" t="str">
            <v>走幅跳</v>
          </cell>
        </row>
        <row r="25">
          <cell r="T25" t="str">
            <v>三段跳</v>
          </cell>
        </row>
        <row r="26">
          <cell r="T26" t="str">
            <v>砲丸投</v>
          </cell>
        </row>
        <row r="27">
          <cell r="T27" t="str">
            <v>高校砲丸投</v>
          </cell>
        </row>
        <row r="28">
          <cell r="T28" t="str">
            <v>円盤投</v>
          </cell>
        </row>
        <row r="29">
          <cell r="T29" t="str">
            <v>高校円盤投</v>
          </cell>
        </row>
        <row r="30">
          <cell r="T30" t="str">
            <v>ﾊﾝﾏｰ投</v>
          </cell>
        </row>
        <row r="31">
          <cell r="T31" t="str">
            <v>高校ﾊﾝﾏｰ投</v>
          </cell>
        </row>
        <row r="32">
          <cell r="T32" t="str">
            <v>やり投</v>
          </cell>
        </row>
      </sheetData>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陸上教室28"/>
      <sheetName val="一覧表"/>
      <sheetName val="個人表"/>
      <sheetName val="その他"/>
    </sheetNames>
    <sheetDataSet>
      <sheetData sheetId="0"/>
      <sheetData sheetId="1"/>
      <sheetData sheetId="2">
        <row r="5">
          <cell r="V5" t="str">
            <v>男</v>
          </cell>
        </row>
        <row r="6">
          <cell r="V6" t="str">
            <v>女</v>
          </cell>
        </row>
        <row r="7">
          <cell r="U7" t="str">
            <v>1年</v>
          </cell>
        </row>
        <row r="8">
          <cell r="U8" t="str">
            <v>2年</v>
          </cell>
        </row>
        <row r="9">
          <cell r="U9" t="str">
            <v>3年</v>
          </cell>
        </row>
        <row r="10">
          <cell r="U10" t="str">
            <v>4年</v>
          </cell>
        </row>
        <row r="11">
          <cell r="U11" t="str">
            <v>5年</v>
          </cell>
        </row>
        <row r="12">
          <cell r="U12" t="str">
            <v>6年</v>
          </cell>
        </row>
      </sheetData>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人数"/>
      <sheetName val="Sheet3"/>
      <sheetName val="Sheet4"/>
      <sheetName val="Sheet5"/>
      <sheetName val="Sheet6"/>
    </sheetNames>
    <sheetDataSet>
      <sheetData sheetId="0">
        <row r="13">
          <cell r="T13" t="str">
            <v>100m</v>
          </cell>
          <cell r="U13" t="str">
            <v>100m</v>
          </cell>
        </row>
        <row r="14">
          <cell r="T14" t="str">
            <v>200m</v>
          </cell>
          <cell r="U14" t="str">
            <v>200m</v>
          </cell>
        </row>
        <row r="15">
          <cell r="T15" t="str">
            <v>400m</v>
          </cell>
          <cell r="U15" t="str">
            <v>400m</v>
          </cell>
        </row>
        <row r="16">
          <cell r="T16" t="str">
            <v>800m</v>
          </cell>
          <cell r="U16" t="str">
            <v>800m</v>
          </cell>
        </row>
        <row r="17">
          <cell r="T17" t="str">
            <v>1500m</v>
          </cell>
          <cell r="U17" t="str">
            <v>1500m</v>
          </cell>
        </row>
        <row r="18">
          <cell r="T18" t="str">
            <v>5000m</v>
          </cell>
          <cell r="U18" t="str">
            <v>3000m</v>
          </cell>
        </row>
        <row r="19">
          <cell r="T19" t="str">
            <v>110mH</v>
          </cell>
          <cell r="U19" t="str">
            <v>100mH</v>
          </cell>
        </row>
        <row r="20">
          <cell r="T20" t="str">
            <v>400mH</v>
          </cell>
          <cell r="U20" t="str">
            <v>400mH</v>
          </cell>
        </row>
        <row r="21">
          <cell r="T21" t="str">
            <v>3000mSC</v>
          </cell>
          <cell r="U21" t="str">
            <v>5000mW</v>
          </cell>
        </row>
        <row r="22">
          <cell r="T22" t="str">
            <v>5000mW</v>
          </cell>
          <cell r="U22" t="str">
            <v>走高跳</v>
          </cell>
        </row>
        <row r="23">
          <cell r="T23" t="str">
            <v>走高跳</v>
          </cell>
          <cell r="U23" t="str">
            <v>走幅跳</v>
          </cell>
        </row>
        <row r="24">
          <cell r="T24" t="str">
            <v>走幅跳</v>
          </cell>
          <cell r="U24" t="str">
            <v>三段跳</v>
          </cell>
        </row>
        <row r="25">
          <cell r="T25" t="str">
            <v>三段跳</v>
          </cell>
          <cell r="U25" t="str">
            <v>砲丸投</v>
          </cell>
        </row>
        <row r="26">
          <cell r="T26" t="str">
            <v>砲丸投</v>
          </cell>
          <cell r="U26" t="str">
            <v>円盤投</v>
          </cell>
        </row>
        <row r="27">
          <cell r="T27" t="str">
            <v>高校砲丸投</v>
          </cell>
          <cell r="U27" t="str">
            <v>ﾊﾝﾏｰ投</v>
          </cell>
        </row>
        <row r="28">
          <cell r="T28" t="str">
            <v>円盤投</v>
          </cell>
          <cell r="U28" t="str">
            <v>やり投</v>
          </cell>
        </row>
        <row r="29">
          <cell r="T29" t="str">
            <v>高校円盤投</v>
          </cell>
        </row>
        <row r="30">
          <cell r="T30" t="str">
            <v>ﾊﾝﾏｰ投</v>
          </cell>
        </row>
        <row r="31">
          <cell r="T31" t="str">
            <v>高校ﾊﾝﾏｰ投</v>
          </cell>
        </row>
        <row r="32">
          <cell r="T32" t="str">
            <v>やり投</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facebook.com/rikujokyoshit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1"/>
  <sheetViews>
    <sheetView tabSelected="1" view="pageBreakPreview" zoomScaleNormal="100" zoomScaleSheetLayoutView="100" workbookViewId="0">
      <selection activeCell="A25" sqref="A25"/>
    </sheetView>
  </sheetViews>
  <sheetFormatPr defaultColWidth="9" defaultRowHeight="13.5"/>
  <cols>
    <col min="1" max="1" width="9.5" style="112" customWidth="1"/>
    <col min="2" max="2" width="3.875" style="112" customWidth="1"/>
    <col min="3" max="3" width="7.75" style="112" customWidth="1"/>
    <col min="4" max="4" width="6" style="112" customWidth="1"/>
    <col min="5" max="8" width="11.875" style="112" customWidth="1"/>
    <col min="9" max="10" width="9" style="112"/>
    <col min="11" max="11" width="11.375" style="112" customWidth="1"/>
    <col min="12" max="12" width="9" style="112"/>
    <col min="13" max="13" width="20.25" style="112" bestFit="1" customWidth="1"/>
    <col min="14" max="16384" width="9" style="112"/>
  </cols>
  <sheetData>
    <row r="1" spans="1:16" ht="28.5" customHeight="1">
      <c r="A1" s="256" t="s">
        <v>187</v>
      </c>
      <c r="B1" s="256"/>
      <c r="C1" s="256"/>
      <c r="D1" s="256"/>
      <c r="E1" s="256"/>
      <c r="F1" s="256"/>
      <c r="G1" s="256"/>
      <c r="H1" s="256"/>
      <c r="I1" s="256"/>
      <c r="J1" s="256"/>
      <c r="K1" s="256"/>
      <c r="L1" s="256"/>
      <c r="M1" s="256"/>
      <c r="N1" s="110"/>
      <c r="O1" s="111"/>
      <c r="P1" s="111"/>
    </row>
    <row r="2" spans="1:16" ht="28.5" customHeight="1">
      <c r="A2" s="197"/>
      <c r="B2" s="197"/>
      <c r="C2" s="197"/>
      <c r="D2" s="197"/>
      <c r="E2" s="197"/>
      <c r="F2" s="197"/>
      <c r="G2" s="197"/>
      <c r="H2" s="197"/>
      <c r="I2" s="197"/>
      <c r="J2" s="197"/>
      <c r="K2" s="197"/>
      <c r="L2" s="197"/>
      <c r="M2" s="197"/>
      <c r="N2" s="110"/>
      <c r="O2" s="111"/>
      <c r="P2" s="111"/>
    </row>
    <row r="3" spans="1:16" ht="28.5" customHeight="1">
      <c r="A3" s="220" t="s">
        <v>219</v>
      </c>
      <c r="B3" s="197"/>
      <c r="C3" s="197"/>
      <c r="D3" s="197"/>
      <c r="E3" s="197"/>
      <c r="F3" s="197"/>
      <c r="G3" s="197"/>
      <c r="H3" s="197"/>
      <c r="I3" s="197"/>
      <c r="J3" s="197"/>
      <c r="K3" s="197"/>
      <c r="L3" s="197"/>
      <c r="M3" s="197"/>
      <c r="N3" s="110"/>
      <c r="O3" s="111"/>
      <c r="P3" s="111"/>
    </row>
    <row r="4" spans="1:16" ht="28.5" customHeight="1">
      <c r="A4" s="197"/>
      <c r="B4" s="197"/>
      <c r="C4" s="197"/>
      <c r="D4" s="197"/>
      <c r="E4" s="197"/>
      <c r="F4" s="197"/>
      <c r="G4" s="197"/>
      <c r="H4" s="197"/>
      <c r="I4" s="197"/>
      <c r="J4" s="197"/>
      <c r="K4" s="197"/>
      <c r="L4" s="197"/>
      <c r="M4" s="197"/>
      <c r="N4" s="110"/>
      <c r="O4" s="111"/>
      <c r="P4" s="111"/>
    </row>
    <row r="5" spans="1:16" s="206" customFormat="1" ht="22.5" customHeight="1" thickBot="1">
      <c r="A5" s="208" t="s">
        <v>186</v>
      </c>
      <c r="B5" s="207"/>
      <c r="C5" s="207"/>
      <c r="D5" s="207"/>
      <c r="E5" s="207"/>
      <c r="F5" s="207"/>
      <c r="G5" s="207"/>
    </row>
    <row r="6" spans="1:16" s="206" customFormat="1" ht="19.5" customHeight="1">
      <c r="A6" s="267" t="s">
        <v>217</v>
      </c>
      <c r="B6" s="268"/>
      <c r="C6" s="268"/>
      <c r="D6" s="268"/>
      <c r="E6" s="268"/>
      <c r="F6" s="268"/>
      <c r="G6" s="268"/>
      <c r="H6" s="268"/>
      <c r="I6" s="268"/>
      <c r="J6" s="268"/>
      <c r="K6" s="268"/>
      <c r="L6" s="268"/>
      <c r="M6" s="269"/>
    </row>
    <row r="7" spans="1:16" s="206" customFormat="1" ht="19.5" customHeight="1">
      <c r="A7" s="270"/>
      <c r="B7" s="271"/>
      <c r="C7" s="271"/>
      <c r="D7" s="271"/>
      <c r="E7" s="271"/>
      <c r="F7" s="271"/>
      <c r="G7" s="271"/>
      <c r="H7" s="271"/>
      <c r="I7" s="271"/>
      <c r="J7" s="271"/>
      <c r="K7" s="271"/>
      <c r="L7" s="271"/>
      <c r="M7" s="272"/>
    </row>
    <row r="8" spans="1:16" s="206" customFormat="1" ht="19.5" customHeight="1">
      <c r="A8" s="270"/>
      <c r="B8" s="271"/>
      <c r="C8" s="271"/>
      <c r="D8" s="271"/>
      <c r="E8" s="271"/>
      <c r="F8" s="271"/>
      <c r="G8" s="271"/>
      <c r="H8" s="271"/>
      <c r="I8" s="271"/>
      <c r="J8" s="271"/>
      <c r="K8" s="271"/>
      <c r="L8" s="271"/>
      <c r="M8" s="272"/>
    </row>
    <row r="9" spans="1:16" s="206" customFormat="1" ht="19.5" customHeight="1">
      <c r="A9" s="270"/>
      <c r="B9" s="271"/>
      <c r="C9" s="271"/>
      <c r="D9" s="271"/>
      <c r="E9" s="271"/>
      <c r="F9" s="271"/>
      <c r="G9" s="271"/>
      <c r="H9" s="271"/>
      <c r="I9" s="271"/>
      <c r="J9" s="271"/>
      <c r="K9" s="271"/>
      <c r="L9" s="271"/>
      <c r="M9" s="272"/>
    </row>
    <row r="10" spans="1:16" s="206" customFormat="1" ht="19.5" customHeight="1">
      <c r="A10" s="270"/>
      <c r="B10" s="271"/>
      <c r="C10" s="271"/>
      <c r="D10" s="271"/>
      <c r="E10" s="271"/>
      <c r="F10" s="271"/>
      <c r="G10" s="271"/>
      <c r="H10" s="271"/>
      <c r="I10" s="271"/>
      <c r="J10" s="271"/>
      <c r="K10" s="271"/>
      <c r="L10" s="271"/>
      <c r="M10" s="272"/>
    </row>
    <row r="11" spans="1:16" s="206" customFormat="1" ht="19.5" customHeight="1">
      <c r="A11" s="270"/>
      <c r="B11" s="271"/>
      <c r="C11" s="271"/>
      <c r="D11" s="271"/>
      <c r="E11" s="271"/>
      <c r="F11" s="271"/>
      <c r="G11" s="271"/>
      <c r="H11" s="271"/>
      <c r="I11" s="271"/>
      <c r="J11" s="271"/>
      <c r="K11" s="271"/>
      <c r="L11" s="271"/>
      <c r="M11" s="272"/>
    </row>
    <row r="12" spans="1:16" s="206" customFormat="1" ht="19.5" customHeight="1">
      <c r="A12" s="270"/>
      <c r="B12" s="271"/>
      <c r="C12" s="271"/>
      <c r="D12" s="271"/>
      <c r="E12" s="271"/>
      <c r="F12" s="271"/>
      <c r="G12" s="271"/>
      <c r="H12" s="271"/>
      <c r="I12" s="271"/>
      <c r="J12" s="271"/>
      <c r="K12" s="271"/>
      <c r="L12" s="271"/>
      <c r="M12" s="272"/>
    </row>
    <row r="13" spans="1:16" s="206" customFormat="1" ht="19.5" customHeight="1" thickBot="1">
      <c r="A13" s="273"/>
      <c r="B13" s="274"/>
      <c r="C13" s="274"/>
      <c r="D13" s="274"/>
      <c r="E13" s="274"/>
      <c r="F13" s="274"/>
      <c r="G13" s="274"/>
      <c r="H13" s="274"/>
      <c r="I13" s="274"/>
      <c r="J13" s="274"/>
      <c r="K13" s="274"/>
      <c r="L13" s="274"/>
      <c r="M13" s="275"/>
    </row>
    <row r="14" spans="1:16" s="205" customFormat="1" ht="23.25" customHeight="1">
      <c r="A14" s="276" t="s">
        <v>185</v>
      </c>
      <c r="B14" s="276"/>
      <c r="C14" s="276"/>
      <c r="D14" s="276"/>
      <c r="E14" s="276"/>
      <c r="F14" s="276"/>
      <c r="G14" s="276"/>
      <c r="H14" s="276"/>
      <c r="I14" s="276"/>
      <c r="J14" s="276"/>
      <c r="K14" s="276"/>
      <c r="L14" s="276"/>
      <c r="M14" s="276"/>
    </row>
    <row r="15" spans="1:16" s="205" customFormat="1" ht="29.25" customHeight="1">
      <c r="A15" s="277" t="s">
        <v>184</v>
      </c>
      <c r="B15" s="277"/>
      <c r="C15" s="277"/>
      <c r="D15" s="277"/>
      <c r="E15" s="277"/>
      <c r="F15" s="277"/>
      <c r="G15" s="277"/>
      <c r="H15" s="277"/>
      <c r="I15" s="277"/>
      <c r="J15" s="277"/>
      <c r="K15" s="277"/>
      <c r="L15" s="277"/>
      <c r="M15" s="277"/>
    </row>
    <row r="16" spans="1:16" s="205" customFormat="1" ht="48" customHeight="1">
      <c r="A16" s="278" t="s">
        <v>255</v>
      </c>
      <c r="B16" s="279"/>
      <c r="C16" s="279"/>
      <c r="D16" s="279"/>
      <c r="E16" s="279"/>
      <c r="F16" s="279"/>
      <c r="G16" s="279"/>
      <c r="H16" s="279"/>
      <c r="I16" s="279"/>
      <c r="J16" s="279"/>
      <c r="K16" s="279"/>
      <c r="L16" s="279"/>
      <c r="M16" s="279"/>
    </row>
    <row r="17" spans="1:14" s="205" customFormat="1" ht="48" customHeight="1">
      <c r="A17" s="278"/>
      <c r="B17" s="279"/>
      <c r="C17" s="279"/>
      <c r="D17" s="279"/>
      <c r="E17" s="279"/>
      <c r="F17" s="279"/>
      <c r="G17" s="279"/>
      <c r="H17" s="279"/>
      <c r="I17" s="279"/>
      <c r="J17" s="279"/>
      <c r="K17" s="279"/>
      <c r="L17" s="279"/>
      <c r="M17" s="279"/>
    </row>
    <row r="18" spans="1:14" s="205" customFormat="1" ht="48" customHeight="1">
      <c r="A18" s="278"/>
      <c r="B18" s="279"/>
      <c r="C18" s="279"/>
      <c r="D18" s="279"/>
      <c r="E18" s="279"/>
      <c r="F18" s="279"/>
      <c r="G18" s="279"/>
      <c r="H18" s="279"/>
      <c r="I18" s="279"/>
      <c r="J18" s="279"/>
      <c r="K18" s="279"/>
      <c r="L18" s="279"/>
      <c r="M18" s="279"/>
    </row>
    <row r="19" spans="1:14" s="205" customFormat="1" ht="48" customHeight="1">
      <c r="A19" s="278"/>
      <c r="B19" s="279"/>
      <c r="C19" s="279"/>
      <c r="D19" s="279"/>
      <c r="E19" s="279"/>
      <c r="F19" s="279"/>
      <c r="G19" s="279"/>
      <c r="H19" s="279"/>
      <c r="I19" s="279"/>
      <c r="J19" s="279"/>
      <c r="K19" s="279"/>
      <c r="L19" s="279"/>
      <c r="M19" s="279"/>
    </row>
    <row r="20" spans="1:14" s="205" customFormat="1" ht="48" customHeight="1">
      <c r="A20" s="278"/>
      <c r="B20" s="279"/>
      <c r="C20" s="279"/>
      <c r="D20" s="279"/>
      <c r="E20" s="279"/>
      <c r="F20" s="279"/>
      <c r="G20" s="279"/>
      <c r="H20" s="279"/>
      <c r="I20" s="279"/>
      <c r="J20" s="279"/>
      <c r="K20" s="279"/>
      <c r="L20" s="279"/>
      <c r="M20" s="279"/>
    </row>
    <row r="21" spans="1:14" s="205" customFormat="1" ht="48" customHeight="1">
      <c r="A21" s="278"/>
      <c r="B21" s="279"/>
      <c r="C21" s="279"/>
      <c r="D21" s="279"/>
      <c r="E21" s="279"/>
      <c r="F21" s="279"/>
      <c r="G21" s="279"/>
      <c r="H21" s="279"/>
      <c r="I21" s="279"/>
      <c r="J21" s="279"/>
      <c r="K21" s="279"/>
      <c r="L21" s="279"/>
      <c r="M21" s="279"/>
    </row>
    <row r="22" spans="1:14" s="205" customFormat="1" ht="48" customHeight="1">
      <c r="A22" s="278"/>
      <c r="B22" s="279"/>
      <c r="C22" s="279"/>
      <c r="D22" s="279"/>
      <c r="E22" s="279"/>
      <c r="F22" s="279"/>
      <c r="G22" s="279"/>
      <c r="H22" s="279"/>
      <c r="I22" s="279"/>
      <c r="J22" s="279"/>
      <c r="K22" s="279"/>
      <c r="L22" s="279"/>
      <c r="M22" s="279"/>
    </row>
    <row r="23" spans="1:14" s="205" customFormat="1" ht="48" customHeight="1">
      <c r="A23" s="278"/>
      <c r="B23" s="279"/>
      <c r="C23" s="279"/>
      <c r="D23" s="279"/>
      <c r="E23" s="279"/>
      <c r="F23" s="279"/>
      <c r="G23" s="279"/>
      <c r="H23" s="279"/>
      <c r="I23" s="279"/>
      <c r="J23" s="279"/>
      <c r="K23" s="279"/>
      <c r="L23" s="279"/>
      <c r="M23" s="279"/>
    </row>
    <row r="24" spans="1:14" s="205" customFormat="1" ht="48" customHeight="1">
      <c r="A24" s="278"/>
      <c r="B24" s="279"/>
      <c r="C24" s="279"/>
      <c r="D24" s="279"/>
      <c r="E24" s="279"/>
      <c r="F24" s="279"/>
      <c r="G24" s="279"/>
      <c r="H24" s="279"/>
      <c r="I24" s="279"/>
      <c r="J24" s="279"/>
      <c r="K24" s="279"/>
      <c r="L24" s="279"/>
      <c r="M24" s="279"/>
    </row>
    <row r="25" spans="1:14" ht="18" customHeight="1"/>
    <row r="26" spans="1:14" s="114" customFormat="1" ht="18.75">
      <c r="A26" s="113" t="s">
        <v>95</v>
      </c>
      <c r="B26" s="113"/>
      <c r="C26" s="113" t="s">
        <v>96</v>
      </c>
      <c r="D26" s="113"/>
      <c r="E26" s="113"/>
      <c r="F26" s="113"/>
      <c r="G26" s="113"/>
      <c r="H26" s="113"/>
      <c r="I26" s="113"/>
      <c r="J26" s="113"/>
      <c r="K26" s="113"/>
      <c r="L26" s="113"/>
      <c r="M26" s="113"/>
    </row>
    <row r="27" spans="1:14" s="114" customFormat="1" ht="18.75">
      <c r="A27" s="113"/>
      <c r="B27" s="113"/>
      <c r="C27" s="113" t="s">
        <v>97</v>
      </c>
      <c r="D27" s="113"/>
      <c r="E27" s="113"/>
      <c r="F27" s="113"/>
      <c r="G27" s="113"/>
      <c r="H27" s="113"/>
      <c r="I27" s="113"/>
      <c r="J27" s="113"/>
      <c r="K27" s="113"/>
      <c r="L27" s="113"/>
      <c r="M27" s="113"/>
    </row>
    <row r="28" spans="1:14" s="114" customFormat="1" ht="22.5" customHeight="1">
      <c r="A28" s="113"/>
      <c r="B28" s="113"/>
      <c r="C28" s="113"/>
      <c r="D28" s="113"/>
      <c r="E28" s="113"/>
      <c r="F28" s="113"/>
      <c r="G28" s="113"/>
      <c r="H28" s="113"/>
      <c r="I28" s="113"/>
      <c r="J28" s="113"/>
      <c r="K28" s="113"/>
      <c r="L28" s="113"/>
      <c r="M28" s="113"/>
    </row>
    <row r="29" spans="1:14" s="114" customFormat="1" ht="17.25" customHeight="1">
      <c r="A29" s="113" t="s">
        <v>98</v>
      </c>
      <c r="B29" s="113"/>
      <c r="C29" s="113" t="s">
        <v>99</v>
      </c>
      <c r="D29" s="113"/>
      <c r="E29" s="113"/>
      <c r="F29" s="113"/>
      <c r="G29" s="113"/>
      <c r="H29" s="113"/>
      <c r="I29" s="113"/>
      <c r="J29" s="113"/>
      <c r="K29" s="113"/>
      <c r="L29" s="113"/>
      <c r="M29" s="113"/>
    </row>
    <row r="30" spans="1:14" s="114" customFormat="1" ht="18.75" customHeight="1">
      <c r="A30" s="113"/>
      <c r="B30" s="113"/>
      <c r="C30" s="115"/>
      <c r="D30" s="115"/>
      <c r="E30" s="115"/>
      <c r="F30" s="115"/>
      <c r="G30" s="115"/>
      <c r="H30" s="115"/>
      <c r="I30" s="115"/>
      <c r="J30" s="115"/>
      <c r="K30" s="115"/>
      <c r="L30" s="115"/>
      <c r="M30" s="115"/>
      <c r="N30" s="115"/>
    </row>
    <row r="31" spans="1:14" s="114" customFormat="1" ht="17.25" customHeight="1">
      <c r="A31" s="113" t="s">
        <v>100</v>
      </c>
      <c r="B31" s="113"/>
      <c r="C31" s="115" t="s">
        <v>101</v>
      </c>
      <c r="D31" s="113"/>
      <c r="E31" s="113"/>
      <c r="F31" s="113"/>
      <c r="G31" s="113"/>
      <c r="H31" s="113"/>
      <c r="I31" s="113"/>
      <c r="J31" s="113"/>
      <c r="K31" s="113"/>
      <c r="L31" s="113"/>
      <c r="M31" s="113"/>
    </row>
    <row r="32" spans="1:14" s="114" customFormat="1" ht="18.75" customHeight="1">
      <c r="A32" s="113"/>
      <c r="B32" s="113"/>
      <c r="C32" s="115"/>
      <c r="D32" s="115"/>
      <c r="E32" s="115"/>
      <c r="F32" s="115"/>
      <c r="G32" s="115"/>
      <c r="H32" s="115"/>
      <c r="I32" s="115"/>
      <c r="J32" s="115"/>
      <c r="K32" s="115"/>
      <c r="L32" s="115"/>
      <c r="M32" s="115"/>
      <c r="N32" s="115"/>
    </row>
    <row r="33" spans="1:14" s="114" customFormat="1" ht="17.25" customHeight="1">
      <c r="A33" s="113" t="s">
        <v>102</v>
      </c>
      <c r="B33" s="113"/>
      <c r="C33" s="115" t="s">
        <v>103</v>
      </c>
      <c r="D33" s="113"/>
      <c r="E33" s="113"/>
      <c r="F33" s="113"/>
      <c r="G33" s="113"/>
      <c r="H33" s="113"/>
      <c r="I33" s="113"/>
      <c r="J33" s="113"/>
      <c r="K33" s="113"/>
      <c r="L33" s="113"/>
      <c r="M33" s="113"/>
    </row>
    <row r="34" spans="1:14" s="114" customFormat="1" ht="18.75" customHeight="1">
      <c r="A34" s="113"/>
      <c r="B34" s="113"/>
      <c r="C34" s="115"/>
      <c r="D34" s="115"/>
      <c r="E34" s="115"/>
      <c r="F34" s="115"/>
      <c r="G34" s="115"/>
      <c r="H34" s="115"/>
      <c r="I34" s="115"/>
      <c r="J34" s="115"/>
      <c r="K34" s="115"/>
      <c r="L34" s="115"/>
      <c r="M34" s="115"/>
      <c r="N34" s="115"/>
    </row>
    <row r="35" spans="1:14" s="114" customFormat="1" ht="17.25" customHeight="1">
      <c r="A35" s="113" t="s">
        <v>104</v>
      </c>
      <c r="B35" s="113"/>
      <c r="C35" s="115" t="s">
        <v>183</v>
      </c>
      <c r="D35" s="113"/>
      <c r="E35" s="113"/>
      <c r="F35" s="113"/>
      <c r="G35" s="113"/>
      <c r="H35" s="113"/>
      <c r="I35" s="113"/>
      <c r="J35" s="113"/>
      <c r="K35" s="113"/>
      <c r="L35" s="113"/>
      <c r="M35" s="113"/>
    </row>
    <row r="36" spans="1:14" s="114" customFormat="1" ht="18.75" customHeight="1">
      <c r="A36" s="113"/>
      <c r="B36" s="113"/>
      <c r="C36" s="115"/>
      <c r="D36" s="115"/>
      <c r="E36" s="115"/>
      <c r="F36" s="115"/>
      <c r="G36" s="115"/>
      <c r="H36" s="115"/>
      <c r="I36" s="115"/>
      <c r="J36" s="115"/>
      <c r="K36" s="115"/>
      <c r="L36" s="115"/>
      <c r="M36" s="115"/>
      <c r="N36" s="115"/>
    </row>
    <row r="37" spans="1:14" s="114" customFormat="1" ht="17.25" customHeight="1">
      <c r="A37" s="113" t="s">
        <v>105</v>
      </c>
      <c r="B37" s="113"/>
      <c r="C37" s="115" t="s">
        <v>182</v>
      </c>
      <c r="D37" s="113"/>
      <c r="E37" s="113"/>
      <c r="F37" s="113"/>
      <c r="G37" s="113"/>
      <c r="H37" s="113"/>
      <c r="I37" s="113"/>
      <c r="J37" s="113"/>
      <c r="K37" s="113"/>
      <c r="L37" s="113"/>
      <c r="M37" s="113"/>
    </row>
    <row r="38" spans="1:14" s="114" customFormat="1" ht="18.75" customHeight="1">
      <c r="A38" s="113"/>
      <c r="B38" s="113"/>
      <c r="C38" s="115"/>
      <c r="D38" s="115"/>
      <c r="E38" s="115"/>
      <c r="F38" s="115"/>
      <c r="G38" s="115"/>
      <c r="H38" s="115"/>
      <c r="I38" s="115"/>
      <c r="J38" s="115"/>
      <c r="K38" s="115"/>
      <c r="L38" s="115"/>
      <c r="M38" s="115"/>
      <c r="N38" s="115"/>
    </row>
    <row r="39" spans="1:14" s="114" customFormat="1" ht="17.25" customHeight="1">
      <c r="A39" s="113" t="s">
        <v>106</v>
      </c>
      <c r="B39" s="113"/>
      <c r="C39" s="115" t="s">
        <v>107</v>
      </c>
      <c r="D39" s="113"/>
      <c r="E39" s="113"/>
      <c r="F39" s="113"/>
      <c r="G39" s="113"/>
      <c r="H39" s="113"/>
      <c r="I39" s="113"/>
      <c r="J39" s="113"/>
      <c r="K39" s="113"/>
      <c r="L39" s="113"/>
      <c r="M39" s="113"/>
    </row>
    <row r="40" spans="1:14" s="114" customFormat="1" ht="17.25" customHeight="1">
      <c r="A40" s="113"/>
      <c r="B40" s="113"/>
      <c r="C40" s="115" t="s">
        <v>108</v>
      </c>
      <c r="D40" s="113"/>
      <c r="E40" s="113"/>
      <c r="F40" s="113"/>
      <c r="G40" s="113"/>
      <c r="H40" s="113"/>
      <c r="I40" s="113"/>
      <c r="J40" s="113"/>
      <c r="K40" s="113"/>
      <c r="L40" s="113"/>
      <c r="M40" s="113"/>
    </row>
    <row r="41" spans="1:14" s="114" customFormat="1" ht="17.25" customHeight="1">
      <c r="A41" s="113"/>
      <c r="B41" s="113"/>
      <c r="C41" s="115" t="s">
        <v>109</v>
      </c>
      <c r="D41" s="113"/>
      <c r="E41" s="113"/>
      <c r="F41" s="113"/>
      <c r="G41" s="113"/>
      <c r="H41" s="113"/>
      <c r="I41" s="113"/>
      <c r="J41" s="113"/>
      <c r="K41" s="113"/>
      <c r="L41" s="113"/>
      <c r="M41" s="113"/>
    </row>
    <row r="42" spans="1:14" s="114" customFormat="1" ht="18.75" customHeight="1">
      <c r="A42" s="113"/>
      <c r="B42" s="113"/>
      <c r="C42" s="115"/>
      <c r="D42" s="115"/>
      <c r="E42" s="115"/>
      <c r="F42" s="115"/>
      <c r="G42" s="115"/>
      <c r="H42" s="115"/>
      <c r="I42" s="115"/>
      <c r="J42" s="115"/>
      <c r="K42" s="115"/>
      <c r="L42" s="115"/>
      <c r="M42" s="115"/>
      <c r="N42" s="115"/>
    </row>
    <row r="43" spans="1:14" s="114" customFormat="1" ht="17.25" customHeight="1">
      <c r="A43" s="113" t="s">
        <v>110</v>
      </c>
      <c r="B43" s="113"/>
      <c r="C43" s="115" t="s">
        <v>111</v>
      </c>
      <c r="D43" s="113"/>
      <c r="E43" s="113"/>
      <c r="F43" s="113"/>
      <c r="G43" s="113"/>
      <c r="H43" s="113"/>
      <c r="I43" s="113"/>
      <c r="J43" s="113"/>
      <c r="K43" s="113"/>
      <c r="L43" s="113"/>
      <c r="M43" s="113"/>
    </row>
    <row r="44" spans="1:14" s="114" customFormat="1" ht="18.75" customHeight="1">
      <c r="A44" s="113"/>
      <c r="B44" s="113"/>
      <c r="C44" s="115"/>
      <c r="D44" s="115"/>
      <c r="E44" s="115"/>
      <c r="F44" s="115"/>
      <c r="G44" s="115"/>
      <c r="H44" s="115"/>
      <c r="I44" s="115"/>
      <c r="J44" s="115"/>
      <c r="K44" s="115"/>
      <c r="L44" s="115"/>
      <c r="M44" s="115"/>
    </row>
    <row r="45" spans="1:14" ht="18.75">
      <c r="A45" s="113" t="s">
        <v>112</v>
      </c>
      <c r="B45" s="113"/>
      <c r="C45" s="113"/>
      <c r="D45" s="113"/>
      <c r="E45" s="113"/>
      <c r="F45" s="113"/>
      <c r="G45" s="113"/>
      <c r="H45" s="113"/>
      <c r="I45" s="113"/>
      <c r="J45" s="113"/>
    </row>
    <row r="46" spans="1:14" ht="18.75">
      <c r="A46" s="113"/>
      <c r="B46" s="113"/>
      <c r="C46" s="113"/>
      <c r="D46" s="113"/>
      <c r="E46" s="113"/>
      <c r="F46" s="113"/>
      <c r="G46" s="113"/>
      <c r="H46" s="113"/>
      <c r="I46" s="113"/>
      <c r="J46" s="113"/>
    </row>
    <row r="47" spans="1:14" ht="18.75">
      <c r="A47" s="113"/>
      <c r="B47" s="113"/>
      <c r="C47" s="113"/>
      <c r="D47" s="113"/>
      <c r="E47" s="113"/>
      <c r="F47" s="113"/>
      <c r="G47" s="113"/>
      <c r="H47" s="113"/>
      <c r="I47" s="113"/>
      <c r="J47" s="113"/>
    </row>
    <row r="48" spans="1:14" ht="18.75">
      <c r="A48" s="113"/>
      <c r="B48" s="113"/>
      <c r="C48" s="113"/>
      <c r="D48" s="113"/>
      <c r="E48" s="113"/>
      <c r="F48" s="113"/>
      <c r="G48" s="113"/>
      <c r="H48" s="113"/>
      <c r="I48" s="113"/>
      <c r="J48" s="113"/>
    </row>
    <row r="49" spans="1:14" ht="18.75">
      <c r="A49" s="113"/>
      <c r="B49" s="113"/>
      <c r="C49" s="113"/>
      <c r="D49" s="113"/>
      <c r="E49" s="113"/>
      <c r="F49" s="113"/>
      <c r="G49" s="113"/>
      <c r="H49" s="113"/>
      <c r="I49" s="113"/>
      <c r="J49" s="113"/>
    </row>
    <row r="50" spans="1:14" ht="18.75">
      <c r="A50" s="113"/>
      <c r="B50" s="113"/>
      <c r="C50" s="113"/>
      <c r="D50" s="113"/>
      <c r="E50" s="113"/>
      <c r="F50" s="113"/>
      <c r="G50" s="113"/>
      <c r="H50" s="113"/>
      <c r="I50" s="113"/>
      <c r="J50" s="113"/>
    </row>
    <row r="51" spans="1:14" ht="18.75">
      <c r="A51" s="113"/>
      <c r="B51" s="113"/>
      <c r="C51" s="113"/>
      <c r="D51" s="113"/>
      <c r="E51" s="113"/>
      <c r="F51" s="113"/>
      <c r="G51" s="113"/>
      <c r="H51" s="113"/>
      <c r="I51" s="113"/>
      <c r="J51" s="113"/>
    </row>
    <row r="52" spans="1:14" ht="18.75">
      <c r="A52" s="113"/>
      <c r="B52" s="113"/>
      <c r="C52" s="113"/>
      <c r="D52" s="113"/>
      <c r="E52" s="113"/>
      <c r="F52" s="113"/>
      <c r="G52" s="113"/>
      <c r="H52" s="113"/>
      <c r="I52" s="113"/>
      <c r="J52" s="113"/>
      <c r="K52" s="113"/>
      <c r="L52" s="113"/>
      <c r="M52" s="113"/>
    </row>
    <row r="53" spans="1:14" ht="18.75">
      <c r="A53" s="113"/>
      <c r="B53" s="113"/>
      <c r="C53" s="113"/>
      <c r="D53" s="113"/>
      <c r="E53" s="113"/>
      <c r="F53" s="113"/>
      <c r="G53" s="113"/>
      <c r="H53" s="113"/>
      <c r="I53" s="113"/>
      <c r="J53" s="113"/>
      <c r="K53" s="113"/>
      <c r="L53" s="113"/>
      <c r="M53" s="113"/>
    </row>
    <row r="54" spans="1:14" ht="18.75">
      <c r="A54" s="113"/>
      <c r="B54" s="113"/>
      <c r="C54" s="113"/>
      <c r="D54" s="113"/>
      <c r="E54" s="113"/>
      <c r="F54" s="113"/>
      <c r="G54" s="113"/>
      <c r="H54" s="113"/>
      <c r="I54" s="113"/>
      <c r="J54" s="113"/>
      <c r="K54" s="113"/>
      <c r="L54" s="113"/>
      <c r="M54" s="113"/>
    </row>
    <row r="55" spans="1:14" ht="18.75">
      <c r="A55" s="113"/>
      <c r="B55" s="113"/>
      <c r="C55" s="113"/>
      <c r="D55" s="113"/>
      <c r="E55" s="113"/>
      <c r="F55" s="113"/>
      <c r="G55" s="113"/>
      <c r="H55" s="113"/>
      <c r="I55" s="113"/>
      <c r="J55" s="113"/>
      <c r="K55" s="113"/>
      <c r="L55" s="113"/>
      <c r="M55" s="113"/>
    </row>
    <row r="56" spans="1:14" s="114" customFormat="1" ht="7.5" customHeight="1">
      <c r="A56" s="113"/>
      <c r="B56" s="113"/>
      <c r="C56" s="116"/>
      <c r="D56" s="115"/>
      <c r="E56" s="115"/>
      <c r="F56" s="113"/>
      <c r="G56" s="113"/>
      <c r="H56" s="113"/>
      <c r="I56" s="113"/>
      <c r="J56" s="113"/>
      <c r="K56" s="113"/>
      <c r="L56" s="113"/>
      <c r="M56" s="113"/>
    </row>
    <row r="57" spans="1:14" ht="18.75" customHeight="1">
      <c r="A57" s="113" t="s">
        <v>113</v>
      </c>
      <c r="B57" s="113"/>
      <c r="C57" s="113"/>
      <c r="E57" s="117" t="s">
        <v>114</v>
      </c>
      <c r="F57" s="118"/>
      <c r="G57" s="119" t="s">
        <v>181</v>
      </c>
      <c r="H57" s="118"/>
      <c r="I57" s="120"/>
      <c r="J57" s="121"/>
      <c r="K57" s="122"/>
    </row>
    <row r="58" spans="1:14" ht="18.75" customHeight="1">
      <c r="A58" s="113"/>
      <c r="B58" s="113"/>
      <c r="D58" s="123"/>
      <c r="E58" s="124" t="s">
        <v>180</v>
      </c>
      <c r="F58" s="125"/>
      <c r="G58" s="198" t="s">
        <v>179</v>
      </c>
      <c r="H58" s="125"/>
      <c r="I58" s="257" t="s">
        <v>115</v>
      </c>
      <c r="J58" s="258"/>
      <c r="K58" s="259"/>
    </row>
    <row r="59" spans="1:14" s="126" customFormat="1" ht="18.75" customHeight="1">
      <c r="A59" s="123"/>
      <c r="B59" s="123"/>
      <c r="D59" s="123"/>
      <c r="E59" s="127" t="s">
        <v>178</v>
      </c>
      <c r="F59" s="128"/>
      <c r="G59" s="129" t="s">
        <v>158</v>
      </c>
      <c r="H59" s="130"/>
      <c r="I59" s="257" t="s">
        <v>116</v>
      </c>
      <c r="J59" s="258"/>
      <c r="K59" s="259"/>
    </row>
    <row r="60" spans="1:14" s="126" customFormat="1" ht="15.75" customHeight="1">
      <c r="A60" s="123"/>
      <c r="B60" s="123"/>
      <c r="D60" s="123"/>
      <c r="E60" s="131" t="s">
        <v>159</v>
      </c>
      <c r="F60" s="132"/>
      <c r="G60" s="133" t="s">
        <v>160</v>
      </c>
      <c r="H60" s="134"/>
      <c r="I60" s="260" t="s">
        <v>117</v>
      </c>
      <c r="J60" s="261"/>
      <c r="K60" s="262"/>
    </row>
    <row r="61" spans="1:14" s="126" customFormat="1" ht="8.25" customHeight="1">
      <c r="A61" s="123"/>
      <c r="B61" s="123"/>
      <c r="C61" s="135"/>
      <c r="D61" s="123"/>
    </row>
    <row r="62" spans="1:14" s="114" customFormat="1" ht="18.75" customHeight="1">
      <c r="A62" s="113"/>
      <c r="B62" s="113"/>
      <c r="C62" s="115"/>
      <c r="D62" s="115"/>
      <c r="E62" s="115"/>
      <c r="F62" s="115"/>
      <c r="G62" s="115"/>
      <c r="H62" s="115"/>
      <c r="I62" s="115"/>
      <c r="J62" s="115"/>
      <c r="K62" s="115"/>
      <c r="L62" s="115"/>
      <c r="M62" s="115"/>
      <c r="N62" s="115"/>
    </row>
    <row r="63" spans="1:14" s="114" customFormat="1" ht="17.25" customHeight="1">
      <c r="A63" s="113" t="s">
        <v>118</v>
      </c>
      <c r="B63" s="113"/>
      <c r="C63" s="113"/>
      <c r="D63" s="195"/>
      <c r="E63" s="196"/>
      <c r="F63" s="136" t="s">
        <v>169</v>
      </c>
      <c r="G63" s="136" t="s">
        <v>119</v>
      </c>
      <c r="H63" s="136" t="s">
        <v>120</v>
      </c>
      <c r="I63" s="200"/>
      <c r="J63" s="200"/>
      <c r="K63" s="200"/>
      <c r="L63" s="113"/>
      <c r="M63" s="113"/>
    </row>
    <row r="64" spans="1:14" s="114" customFormat="1" ht="17.25" customHeight="1">
      <c r="A64" s="113"/>
      <c r="B64" s="113"/>
      <c r="C64" s="113"/>
      <c r="D64" s="263" t="s">
        <v>121</v>
      </c>
      <c r="E64" s="264"/>
      <c r="F64" s="136" t="s">
        <v>125</v>
      </c>
      <c r="G64" s="136" t="s">
        <v>123</v>
      </c>
      <c r="H64" s="136" t="s">
        <v>126</v>
      </c>
      <c r="I64" s="114" t="s">
        <v>177</v>
      </c>
      <c r="K64" s="113"/>
      <c r="L64" s="113"/>
      <c r="M64" s="113"/>
    </row>
    <row r="65" spans="1:14" s="114" customFormat="1" ht="17.25" customHeight="1">
      <c r="A65" s="113"/>
      <c r="B65" s="113"/>
      <c r="C65" s="113"/>
      <c r="D65" s="263" t="s">
        <v>124</v>
      </c>
      <c r="E65" s="264"/>
      <c r="F65" s="136" t="s">
        <v>122</v>
      </c>
      <c r="G65" s="136" t="s">
        <v>126</v>
      </c>
      <c r="H65" s="136" t="s">
        <v>168</v>
      </c>
      <c r="I65" s="123"/>
      <c r="J65" s="113"/>
      <c r="K65" s="113"/>
      <c r="L65" s="113"/>
      <c r="M65" s="113"/>
    </row>
    <row r="66" spans="1:14" s="114" customFormat="1" ht="18.75" customHeight="1">
      <c r="A66" s="113"/>
      <c r="B66" s="113"/>
      <c r="C66" s="115"/>
      <c r="D66" s="115"/>
      <c r="E66" s="115"/>
      <c r="F66" s="115"/>
      <c r="G66" s="115"/>
      <c r="H66" s="115"/>
      <c r="I66" s="115"/>
      <c r="J66" s="115"/>
      <c r="K66" s="115"/>
      <c r="L66" s="115"/>
      <c r="M66" s="115"/>
      <c r="N66" s="115"/>
    </row>
    <row r="67" spans="1:14" s="114" customFormat="1" ht="18.75" customHeight="1">
      <c r="A67" s="113" t="s">
        <v>127</v>
      </c>
      <c r="B67" s="113"/>
      <c r="C67" s="282" t="s">
        <v>234</v>
      </c>
      <c r="D67" s="282"/>
      <c r="E67" s="282"/>
      <c r="F67" s="282"/>
      <c r="G67" s="282"/>
      <c r="H67" s="282"/>
      <c r="I67" s="282"/>
      <c r="J67" s="282"/>
      <c r="K67" s="282"/>
      <c r="L67" s="282"/>
      <c r="M67" s="282"/>
      <c r="N67" s="115"/>
    </row>
    <row r="68" spans="1:14" s="114" customFormat="1" ht="17.25" customHeight="1">
      <c r="B68" s="113"/>
      <c r="C68" s="282"/>
      <c r="D68" s="282"/>
      <c r="E68" s="282"/>
      <c r="F68" s="282"/>
      <c r="G68" s="282"/>
      <c r="H68" s="282"/>
      <c r="I68" s="282"/>
      <c r="J68" s="282"/>
      <c r="K68" s="282"/>
      <c r="L68" s="282"/>
      <c r="M68" s="282"/>
      <c r="N68" s="115"/>
    </row>
    <row r="69" spans="1:14" s="114" customFormat="1" ht="21.75" customHeight="1">
      <c r="A69" s="113"/>
      <c r="B69" s="113"/>
      <c r="E69" s="204" t="s">
        <v>176</v>
      </c>
      <c r="F69" s="116"/>
      <c r="G69" s="116"/>
      <c r="H69" s="116"/>
      <c r="I69" s="116"/>
      <c r="J69" s="115"/>
      <c r="K69" s="115"/>
      <c r="L69" s="115"/>
      <c r="M69" s="115"/>
      <c r="N69" s="115"/>
    </row>
    <row r="70" spans="1:14" s="114" customFormat="1" ht="18.75" customHeight="1">
      <c r="A70" s="113"/>
      <c r="B70" s="113"/>
      <c r="C70" s="137"/>
      <c r="D70" s="137"/>
      <c r="E70" s="137"/>
      <c r="F70" s="116"/>
      <c r="G70" s="116"/>
      <c r="H70" s="116"/>
      <c r="I70" s="116"/>
      <c r="J70" s="115"/>
      <c r="K70" s="115"/>
      <c r="L70" s="115"/>
      <c r="M70" s="115"/>
      <c r="N70" s="115"/>
    </row>
    <row r="71" spans="1:14" s="114" customFormat="1" ht="17.25" customHeight="1">
      <c r="A71" s="113"/>
      <c r="B71" s="113"/>
      <c r="C71" s="115" t="s">
        <v>167</v>
      </c>
      <c r="D71" s="115"/>
      <c r="E71" s="115"/>
      <c r="F71" s="115"/>
      <c r="G71" s="115"/>
      <c r="H71" s="115"/>
      <c r="I71" s="115"/>
      <c r="J71" s="115"/>
      <c r="K71" s="115"/>
      <c r="L71" s="115"/>
      <c r="M71" s="115"/>
      <c r="N71" s="115"/>
    </row>
    <row r="72" spans="1:14" s="114" customFormat="1" ht="18.75">
      <c r="A72" s="113"/>
      <c r="B72" s="113"/>
      <c r="C72" s="115"/>
      <c r="D72" s="115"/>
      <c r="E72" s="115"/>
      <c r="F72" s="115"/>
      <c r="G72" s="115"/>
      <c r="H72" s="115"/>
      <c r="I72" s="115"/>
      <c r="J72" s="115"/>
      <c r="K72" s="115"/>
      <c r="L72" s="115"/>
      <c r="M72" s="115"/>
      <c r="N72" s="115"/>
    </row>
    <row r="73" spans="1:14" s="114" customFormat="1" ht="18.75">
      <c r="A73" s="113"/>
      <c r="B73" s="113"/>
      <c r="C73" s="115" t="s">
        <v>175</v>
      </c>
      <c r="D73" s="115"/>
      <c r="E73" s="115"/>
      <c r="F73" s="115"/>
      <c r="G73" s="115"/>
      <c r="H73" s="115"/>
      <c r="I73" s="115"/>
      <c r="J73" s="115"/>
      <c r="K73" s="115"/>
      <c r="L73" s="115"/>
      <c r="M73" s="115"/>
      <c r="N73" s="115"/>
    </row>
    <row r="74" spans="1:14" s="114" customFormat="1" ht="18.75">
      <c r="A74" s="113"/>
      <c r="B74" s="113"/>
      <c r="C74" s="115"/>
      <c r="D74" s="115"/>
      <c r="E74" s="115"/>
      <c r="F74" s="115"/>
      <c r="G74" s="115"/>
      <c r="H74" s="115"/>
      <c r="I74" s="115"/>
      <c r="J74" s="115"/>
      <c r="K74" s="115"/>
      <c r="L74" s="115"/>
      <c r="M74" s="115"/>
      <c r="N74" s="115"/>
    </row>
    <row r="75" spans="1:14" s="114" customFormat="1" ht="18.75">
      <c r="A75" s="113"/>
      <c r="B75" s="113"/>
      <c r="C75" s="115" t="s">
        <v>174</v>
      </c>
      <c r="D75" s="115"/>
      <c r="E75" s="115"/>
      <c r="F75" s="115"/>
      <c r="G75" s="115"/>
      <c r="H75" s="115"/>
      <c r="I75" s="115"/>
      <c r="J75" s="115"/>
      <c r="K75" s="115"/>
      <c r="L75" s="115"/>
      <c r="M75" s="115"/>
      <c r="N75" s="115"/>
    </row>
    <row r="76" spans="1:14" s="114" customFormat="1" ht="18.75">
      <c r="A76" s="113"/>
      <c r="B76" s="113"/>
      <c r="C76" s="115"/>
      <c r="D76" s="115"/>
      <c r="E76" s="281" t="s">
        <v>173</v>
      </c>
      <c r="F76" s="281"/>
      <c r="G76" s="281"/>
      <c r="H76" s="281"/>
      <c r="I76" s="281"/>
      <c r="J76" s="281"/>
      <c r="K76" s="281"/>
      <c r="L76" s="281"/>
      <c r="M76" s="281"/>
      <c r="N76" s="115"/>
    </row>
    <row r="77" spans="1:14" s="114" customFormat="1" ht="18.75">
      <c r="A77" s="113"/>
      <c r="B77" s="113"/>
      <c r="C77" s="115"/>
      <c r="D77" s="115"/>
      <c r="E77" s="281"/>
      <c r="F77" s="281"/>
      <c r="G77" s="281"/>
      <c r="H77" s="281"/>
      <c r="I77" s="281"/>
      <c r="J77" s="281"/>
      <c r="K77" s="281"/>
      <c r="L77" s="281"/>
      <c r="M77" s="281"/>
      <c r="N77" s="115"/>
    </row>
    <row r="78" spans="1:14" s="114" customFormat="1" ht="18.75">
      <c r="A78" s="113"/>
      <c r="B78" s="113"/>
      <c r="C78" s="115"/>
      <c r="D78" s="115"/>
      <c r="E78" s="281"/>
      <c r="F78" s="281"/>
      <c r="G78" s="281"/>
      <c r="H78" s="281"/>
      <c r="I78" s="281"/>
      <c r="J78" s="281"/>
      <c r="K78" s="281"/>
      <c r="L78" s="281"/>
      <c r="M78" s="281"/>
      <c r="N78" s="115"/>
    </row>
    <row r="79" spans="1:14" s="114" customFormat="1" ht="17.25" customHeight="1">
      <c r="A79" s="113"/>
      <c r="B79" s="113"/>
      <c r="C79" s="115" t="s">
        <v>166</v>
      </c>
      <c r="D79" s="115"/>
      <c r="E79" s="115"/>
      <c r="F79" s="115"/>
      <c r="G79" s="115"/>
      <c r="H79" s="115"/>
      <c r="I79" s="115"/>
      <c r="J79" s="115"/>
      <c r="K79" s="115"/>
      <c r="L79" s="115"/>
      <c r="M79" s="115"/>
      <c r="N79" s="115"/>
    </row>
    <row r="80" spans="1:14" s="114" customFormat="1" ht="17.25" customHeight="1">
      <c r="A80" s="113"/>
      <c r="B80" s="113"/>
      <c r="C80" s="115" t="s">
        <v>172</v>
      </c>
      <c r="D80" s="115"/>
      <c r="E80" s="115"/>
      <c r="F80" s="115"/>
      <c r="G80" s="115"/>
      <c r="H80" s="115"/>
      <c r="I80" s="115"/>
      <c r="J80" s="115"/>
      <c r="K80" s="115"/>
      <c r="L80" s="115"/>
      <c r="M80" s="115"/>
      <c r="N80" s="115"/>
    </row>
    <row r="81" spans="1:14" s="114" customFormat="1" ht="18.75" customHeight="1">
      <c r="A81" s="113"/>
      <c r="B81" s="113"/>
      <c r="C81" s="115"/>
      <c r="D81" s="115"/>
      <c r="E81" s="115"/>
      <c r="F81" s="115"/>
      <c r="G81" s="115"/>
      <c r="H81" s="115"/>
      <c r="I81" s="115"/>
      <c r="J81" s="115"/>
      <c r="K81" s="115"/>
      <c r="L81" s="115"/>
      <c r="M81" s="115"/>
      <c r="N81" s="115"/>
    </row>
    <row r="82" spans="1:14" s="114" customFormat="1" ht="17.25" customHeight="1">
      <c r="A82" s="113" t="s">
        <v>128</v>
      </c>
      <c r="B82" s="113"/>
      <c r="C82" s="280" t="s">
        <v>161</v>
      </c>
      <c r="D82" s="280"/>
      <c r="E82" s="280"/>
      <c r="F82" s="280"/>
      <c r="G82" s="280"/>
      <c r="H82" s="280"/>
      <c r="I82" s="280"/>
      <c r="J82" s="280"/>
      <c r="K82" s="280"/>
      <c r="L82" s="280"/>
      <c r="M82" s="280"/>
      <c r="N82" s="115"/>
    </row>
    <row r="83" spans="1:14" s="114" customFormat="1" ht="17.25" customHeight="1">
      <c r="A83" s="113"/>
      <c r="B83" s="113"/>
      <c r="C83" s="280"/>
      <c r="D83" s="280"/>
      <c r="E83" s="280"/>
      <c r="F83" s="280"/>
      <c r="G83" s="280"/>
      <c r="H83" s="280"/>
      <c r="I83" s="280"/>
      <c r="J83" s="280"/>
      <c r="K83" s="280"/>
      <c r="L83" s="280"/>
      <c r="M83" s="280"/>
      <c r="N83" s="115"/>
    </row>
    <row r="84" spans="1:14" s="114" customFormat="1" ht="17.25" customHeight="1">
      <c r="A84" s="113"/>
      <c r="B84" s="113"/>
      <c r="C84" s="192" t="s">
        <v>162</v>
      </c>
      <c r="D84" s="199"/>
      <c r="E84" s="199"/>
      <c r="F84" s="193"/>
      <c r="G84" s="199"/>
      <c r="H84" s="199"/>
      <c r="I84" s="199"/>
      <c r="J84" s="199"/>
      <c r="K84" s="199"/>
      <c r="L84" s="199"/>
      <c r="M84" s="199"/>
      <c r="N84" s="115"/>
    </row>
    <row r="85" spans="1:14" s="114" customFormat="1" ht="19.5" thickBot="1">
      <c r="A85" s="113"/>
      <c r="B85" s="113"/>
      <c r="C85" s="138" t="s">
        <v>129</v>
      </c>
      <c r="D85" s="113"/>
      <c r="E85" s="113"/>
      <c r="F85" s="113"/>
      <c r="G85" s="113"/>
      <c r="H85" s="113"/>
      <c r="I85" s="113"/>
      <c r="J85" s="113"/>
      <c r="K85" s="113"/>
      <c r="L85" s="115"/>
      <c r="M85" s="115"/>
    </row>
    <row r="86" spans="1:14" s="114" customFormat="1" ht="18.75" customHeight="1">
      <c r="A86" s="113"/>
      <c r="B86" s="113"/>
      <c r="C86" s="139" t="s">
        <v>235</v>
      </c>
      <c r="D86" s="140"/>
      <c r="E86" s="140"/>
      <c r="F86" s="140"/>
      <c r="G86" s="140"/>
      <c r="H86" s="140"/>
      <c r="I86" s="140"/>
      <c r="J86" s="140"/>
      <c r="K86" s="140"/>
      <c r="L86" s="140"/>
      <c r="M86" s="141"/>
    </row>
    <row r="87" spans="1:14" s="114" customFormat="1" ht="33" customHeight="1">
      <c r="A87" s="113"/>
      <c r="B87" s="113"/>
      <c r="C87" s="142" t="s">
        <v>163</v>
      </c>
      <c r="D87" s="123"/>
      <c r="E87" s="123"/>
      <c r="F87" s="123"/>
      <c r="G87" s="123"/>
      <c r="H87" s="123"/>
      <c r="I87" s="123"/>
      <c r="J87" s="265" t="s">
        <v>165</v>
      </c>
      <c r="K87" s="265"/>
      <c r="L87" s="265"/>
      <c r="M87" s="266"/>
    </row>
    <row r="88" spans="1:14" s="114" customFormat="1" ht="18.75" customHeight="1" thickBot="1">
      <c r="A88" s="113"/>
      <c r="B88" s="113"/>
      <c r="C88" s="143" t="s">
        <v>130</v>
      </c>
      <c r="D88" s="144"/>
      <c r="E88" s="144"/>
      <c r="F88" s="144"/>
      <c r="G88" s="144"/>
      <c r="H88" s="144"/>
      <c r="I88" s="144"/>
      <c r="J88" s="144"/>
      <c r="K88" s="144"/>
      <c r="L88" s="144"/>
      <c r="M88" s="145"/>
    </row>
    <row r="89" spans="1:14" s="114" customFormat="1" ht="18.75" customHeight="1">
      <c r="A89" s="113"/>
      <c r="B89" s="113"/>
      <c r="C89" s="115"/>
      <c r="D89" s="115"/>
      <c r="E89" s="115"/>
      <c r="F89" s="115"/>
      <c r="G89" s="115"/>
      <c r="H89" s="115"/>
      <c r="I89" s="115"/>
      <c r="J89" s="115"/>
      <c r="K89" s="115"/>
      <c r="L89" s="115"/>
      <c r="M89" s="115"/>
      <c r="N89" s="115"/>
    </row>
    <row r="90" spans="1:14" s="114" customFormat="1" ht="17.25" customHeight="1">
      <c r="A90" s="113" t="s">
        <v>131</v>
      </c>
      <c r="B90" s="113"/>
      <c r="C90" s="112"/>
      <c r="D90" s="115" t="s">
        <v>171</v>
      </c>
      <c r="E90" s="115"/>
      <c r="F90" s="115"/>
      <c r="G90" s="115"/>
      <c r="H90" s="115"/>
      <c r="I90" s="115"/>
      <c r="J90" s="115"/>
      <c r="K90" s="115"/>
      <c r="L90" s="113"/>
      <c r="M90" s="113"/>
    </row>
    <row r="91" spans="1:14" s="114" customFormat="1" ht="18.75" customHeight="1">
      <c r="A91" s="113"/>
      <c r="B91" s="113"/>
      <c r="C91" s="115"/>
      <c r="D91" s="115"/>
      <c r="E91" s="115"/>
      <c r="F91" s="115"/>
      <c r="G91" s="115"/>
      <c r="H91" s="115"/>
      <c r="I91" s="115"/>
      <c r="J91" s="115"/>
      <c r="K91" s="115"/>
      <c r="L91" s="115"/>
      <c r="M91" s="115"/>
      <c r="N91" s="115"/>
    </row>
    <row r="92" spans="1:14" s="114" customFormat="1" ht="17.25" customHeight="1">
      <c r="B92" s="113"/>
      <c r="C92" s="115"/>
      <c r="D92" s="115"/>
      <c r="E92" s="115"/>
      <c r="F92" s="115"/>
      <c r="G92" s="115"/>
      <c r="H92" s="115"/>
      <c r="I92" s="115"/>
      <c r="J92" s="115"/>
      <c r="K92" s="115"/>
      <c r="L92" s="113"/>
      <c r="M92" s="113"/>
    </row>
    <row r="93" spans="1:14" s="114" customFormat="1" ht="17.25" customHeight="1">
      <c r="A93" s="113" t="s">
        <v>132</v>
      </c>
      <c r="B93" s="113"/>
      <c r="C93" s="115" t="s">
        <v>164</v>
      </c>
      <c r="D93" s="115"/>
      <c r="E93" s="115"/>
      <c r="F93" s="115"/>
      <c r="G93" s="115"/>
      <c r="H93" s="115"/>
      <c r="I93" s="115"/>
      <c r="J93" s="115"/>
      <c r="K93" s="115"/>
      <c r="L93" s="113"/>
      <c r="M93" s="146"/>
    </row>
    <row r="94" spans="1:14" s="114" customFormat="1" ht="17.25" customHeight="1">
      <c r="A94" s="113"/>
      <c r="B94" s="113"/>
      <c r="C94" s="147" t="s">
        <v>133</v>
      </c>
      <c r="D94" s="148"/>
      <c r="E94" s="148"/>
      <c r="F94" s="148"/>
      <c r="G94" s="115"/>
      <c r="H94" s="115"/>
      <c r="I94" s="115"/>
      <c r="J94" s="115"/>
      <c r="K94" s="115"/>
      <c r="L94" s="113"/>
      <c r="M94" s="113"/>
    </row>
    <row r="95" spans="1:14" s="114" customFormat="1" ht="30.75" customHeight="1">
      <c r="A95" s="113"/>
      <c r="B95" s="113"/>
      <c r="C95" s="149" t="s">
        <v>170</v>
      </c>
      <c r="D95" s="115"/>
      <c r="E95" s="115"/>
      <c r="F95" s="115"/>
      <c r="G95" s="115"/>
      <c r="H95" s="115"/>
      <c r="J95" s="150" t="s">
        <v>136</v>
      </c>
      <c r="L95" s="113"/>
      <c r="M95" s="113"/>
    </row>
    <row r="96" spans="1:14" s="114" customFormat="1" ht="30.75" customHeight="1">
      <c r="A96" s="113"/>
      <c r="B96" s="113"/>
      <c r="D96" s="115"/>
      <c r="E96" s="115"/>
      <c r="F96" s="115"/>
      <c r="G96" s="115"/>
      <c r="H96" s="115"/>
      <c r="J96" s="115"/>
      <c r="K96" s="115"/>
      <c r="L96" s="113"/>
      <c r="M96" s="113"/>
    </row>
    <row r="97" spans="1:13" s="114" customFormat="1" ht="30.75" customHeight="1">
      <c r="A97" s="113"/>
      <c r="B97" s="113"/>
      <c r="D97" s="115"/>
      <c r="E97" s="115"/>
      <c r="F97" s="115"/>
      <c r="G97" s="115"/>
      <c r="H97" s="115"/>
      <c r="J97" s="115"/>
      <c r="K97" s="115"/>
      <c r="L97" s="113"/>
      <c r="M97" s="113"/>
    </row>
    <row r="98" spans="1:13" s="114" customFormat="1" ht="30.75" customHeight="1">
      <c r="A98" s="113"/>
      <c r="B98" s="113"/>
      <c r="C98" s="149"/>
      <c r="D98" s="115"/>
      <c r="E98" s="115"/>
      <c r="F98" s="146"/>
      <c r="G98" s="115"/>
      <c r="H98" s="115"/>
      <c r="I98" s="150"/>
      <c r="J98" s="115"/>
      <c r="K98" s="115"/>
      <c r="L98" s="113"/>
      <c r="M98" s="113"/>
    </row>
    <row r="99" spans="1:13" s="114" customFormat="1" ht="30.75" customHeight="1">
      <c r="A99" s="113"/>
      <c r="B99" s="113"/>
      <c r="C99" s="149"/>
      <c r="D99" s="115"/>
      <c r="E99" s="115"/>
      <c r="F99" s="115"/>
      <c r="G99" s="115"/>
      <c r="H99" s="115"/>
      <c r="I99" s="150"/>
      <c r="J99" s="115"/>
      <c r="K99" s="115"/>
      <c r="L99" s="113"/>
      <c r="M99" s="113"/>
    </row>
    <row r="100" spans="1:13" s="114" customFormat="1" ht="30.75" customHeight="1">
      <c r="A100" s="113"/>
      <c r="B100" s="113"/>
      <c r="C100" s="149"/>
      <c r="D100" s="115"/>
      <c r="E100" s="115"/>
      <c r="F100" s="115"/>
      <c r="G100" s="115"/>
      <c r="H100" s="115"/>
      <c r="I100" s="150"/>
      <c r="J100" s="115"/>
      <c r="K100" s="115"/>
      <c r="L100" s="113"/>
      <c r="M100" s="113"/>
    </row>
    <row r="101" spans="1:13" s="114" customFormat="1" ht="18.75" customHeight="1">
      <c r="A101" s="113" t="s">
        <v>134</v>
      </c>
      <c r="B101" s="113"/>
      <c r="C101" s="115" t="s">
        <v>135</v>
      </c>
      <c r="D101" s="113"/>
      <c r="E101" s="113"/>
      <c r="F101" s="113"/>
      <c r="G101" s="113"/>
      <c r="H101" s="113"/>
      <c r="I101" s="113"/>
      <c r="J101" s="113"/>
      <c r="K101" s="113"/>
      <c r="L101" s="113"/>
      <c r="M101" s="113"/>
    </row>
  </sheetData>
  <mergeCells count="14">
    <mergeCell ref="J87:M87"/>
    <mergeCell ref="A6:M13"/>
    <mergeCell ref="A14:M14"/>
    <mergeCell ref="A15:M15"/>
    <mergeCell ref="A16:M24"/>
    <mergeCell ref="C82:M83"/>
    <mergeCell ref="E76:M78"/>
    <mergeCell ref="C67:M68"/>
    <mergeCell ref="A1:M1"/>
    <mergeCell ref="I58:K58"/>
    <mergeCell ref="I59:K59"/>
    <mergeCell ref="I60:K60"/>
    <mergeCell ref="D65:E65"/>
    <mergeCell ref="D64:E64"/>
  </mergeCells>
  <phoneticPr fontId="45"/>
  <hyperlinks>
    <hyperlink ref="C95" r:id="rId1"/>
    <hyperlink ref="J95" location="'陸上教室2018~19'!I82" display="https://twitter.com/J6Bro"/>
  </hyperlinks>
  <pageMargins left="0.9055118110236221" right="0.9055118110236221" top="0.55118110236220474" bottom="0.74803149606299213" header="0.31496062992125984" footer="0.31496062992125984"/>
  <pageSetup paperSize="9" scale="63" fitToHeight="0" orientation="portrait" r:id="rId2"/>
  <rowBreaks count="2" manualBreakCount="2">
    <brk id="24" max="12" man="1"/>
    <brk id="81" max="12"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6"/>
  <sheetViews>
    <sheetView showGridLines="0" workbookViewId="0">
      <selection activeCell="J3" sqref="J3:M4"/>
    </sheetView>
  </sheetViews>
  <sheetFormatPr defaultRowHeight="13.5"/>
  <cols>
    <col min="1" max="1" width="17.875" style="7" customWidth="1"/>
    <col min="2" max="3" width="9" style="7"/>
    <col min="4" max="4" width="9" style="7" customWidth="1"/>
    <col min="5" max="6" width="9" style="7"/>
    <col min="7" max="7" width="13.625" style="7" customWidth="1"/>
    <col min="8" max="8" width="9.125" style="7" customWidth="1"/>
    <col min="9" max="16384" width="9" style="7"/>
  </cols>
  <sheetData>
    <row r="1" spans="1:18" ht="16.5" customHeight="1">
      <c r="A1" s="292" t="s">
        <v>22</v>
      </c>
      <c r="B1" s="292"/>
      <c r="C1" s="292"/>
      <c r="D1" s="292"/>
      <c r="E1" s="292"/>
      <c r="F1" s="292"/>
      <c r="G1" s="292"/>
      <c r="H1" s="292"/>
      <c r="I1" s="292"/>
      <c r="J1" s="292"/>
      <c r="K1" s="292"/>
      <c r="L1" s="292"/>
      <c r="M1" s="292"/>
      <c r="N1" s="292"/>
    </row>
    <row r="2" spans="1:18" customFormat="1" ht="7.5" customHeight="1" thickBot="1"/>
    <row r="3" spans="1:18" ht="19.5" customHeight="1" thickTop="1" thickBot="1">
      <c r="A3" s="25"/>
      <c r="B3" s="293" t="s">
        <v>29</v>
      </c>
      <c r="C3" s="294"/>
      <c r="D3" s="295">
        <v>44166</v>
      </c>
      <c r="E3" s="295"/>
      <c r="F3" s="295"/>
      <c r="G3" s="295"/>
      <c r="H3" s="296"/>
      <c r="J3" s="286" t="s">
        <v>256</v>
      </c>
      <c r="K3" s="287"/>
      <c r="L3" s="287"/>
      <c r="M3" s="288"/>
    </row>
    <row r="4" spans="1:18" ht="18.75" customHeight="1" thickBot="1">
      <c r="B4" s="102" t="s">
        <v>87</v>
      </c>
      <c r="C4" s="77"/>
      <c r="D4" s="77"/>
      <c r="E4" s="77"/>
      <c r="F4" s="77"/>
      <c r="G4" s="77"/>
      <c r="H4" s="77"/>
      <c r="I4" s="77"/>
      <c r="J4" s="289"/>
      <c r="K4" s="290"/>
      <c r="L4" s="290"/>
      <c r="M4" s="291"/>
    </row>
    <row r="5" spans="1:18" ht="19.5" customHeight="1" thickTop="1" thickBot="1">
      <c r="B5" s="293" t="s">
        <v>30</v>
      </c>
      <c r="C5" s="294"/>
      <c r="D5" s="297">
        <v>44168</v>
      </c>
      <c r="E5" s="298"/>
      <c r="F5" s="298"/>
      <c r="G5" s="298"/>
      <c r="H5" s="299"/>
      <c r="I5"/>
      <c r="J5" s="43"/>
      <c r="K5" s="43"/>
      <c r="L5" s="43"/>
      <c r="M5" s="43"/>
      <c r="N5" s="2"/>
    </row>
    <row r="6" spans="1:18" ht="81.75" customHeight="1">
      <c r="B6" s="285" t="s">
        <v>237</v>
      </c>
      <c r="C6" s="285"/>
      <c r="D6" s="285"/>
      <c r="E6" s="285"/>
      <c r="F6" s="285"/>
      <c r="G6" s="285"/>
      <c r="H6" s="285"/>
      <c r="I6"/>
      <c r="J6" s="77"/>
      <c r="K6" s="77"/>
      <c r="L6" s="77"/>
      <c r="M6" s="77"/>
      <c r="N6" s="77"/>
    </row>
    <row r="7" spans="1:18" ht="72" customHeight="1">
      <c r="A7" s="283" t="s">
        <v>218</v>
      </c>
      <c r="B7" s="283"/>
      <c r="C7" s="283"/>
      <c r="D7" s="283"/>
      <c r="E7" s="283"/>
      <c r="F7" s="283"/>
      <c r="G7" s="283"/>
      <c r="H7" s="283"/>
      <c r="I7" s="283"/>
      <c r="J7" s="283"/>
      <c r="K7" s="283"/>
      <c r="L7" s="283"/>
      <c r="M7" s="283"/>
      <c r="N7" s="283"/>
      <c r="O7" s="283"/>
      <c r="P7" s="283"/>
      <c r="Q7" s="283"/>
      <c r="R7" s="283"/>
    </row>
    <row r="8" spans="1:18" ht="45" customHeight="1">
      <c r="A8" s="222"/>
      <c r="B8" s="222"/>
      <c r="C8" s="222"/>
      <c r="D8" s="222"/>
      <c r="E8" s="222"/>
      <c r="F8" s="222"/>
      <c r="G8" s="222"/>
      <c r="H8" s="222"/>
      <c r="I8" s="222"/>
      <c r="J8" s="222"/>
      <c r="K8" s="222"/>
      <c r="L8" s="222"/>
      <c r="M8" s="222"/>
      <c r="N8" s="222"/>
      <c r="O8" s="222"/>
      <c r="P8" s="222"/>
      <c r="Q8" s="222"/>
    </row>
    <row r="9" spans="1:18" ht="72" customHeight="1">
      <c r="A9" s="284" t="s">
        <v>223</v>
      </c>
      <c r="B9" s="284"/>
      <c r="C9" s="284"/>
      <c r="D9" s="284"/>
      <c r="E9" s="284"/>
      <c r="F9" s="284"/>
      <c r="G9" s="284"/>
      <c r="H9" s="284"/>
      <c r="I9" s="284"/>
      <c r="J9" s="284"/>
      <c r="K9" s="284"/>
      <c r="L9" s="284"/>
      <c r="M9" s="284"/>
      <c r="N9" s="284"/>
      <c r="O9" s="284"/>
      <c r="P9" s="284"/>
      <c r="Q9" s="284"/>
    </row>
    <row r="10" spans="1:18" ht="30.75" customHeight="1">
      <c r="A10" s="222"/>
      <c r="B10" s="222"/>
      <c r="C10" s="222"/>
      <c r="D10" s="222"/>
      <c r="E10" s="222"/>
      <c r="F10" s="222"/>
      <c r="G10" s="222"/>
      <c r="H10" s="222"/>
      <c r="I10" s="222"/>
      <c r="J10" s="222"/>
      <c r="K10" s="222"/>
      <c r="L10" s="222"/>
      <c r="M10" s="222"/>
      <c r="N10" s="222"/>
      <c r="O10" s="222"/>
      <c r="P10" s="222"/>
      <c r="Q10" s="222"/>
    </row>
    <row r="11" spans="1:18" ht="16.5" customHeight="1">
      <c r="A11" s="10" t="s">
        <v>24</v>
      </c>
      <c r="B11" s="7" t="s">
        <v>88</v>
      </c>
    </row>
    <row r="12" spans="1:18" ht="16.5" customHeight="1">
      <c r="A12" s="10"/>
      <c r="B12" s="7" t="s">
        <v>91</v>
      </c>
    </row>
    <row r="13" spans="1:18" ht="16.5" customHeight="1">
      <c r="A13" s="8" t="s">
        <v>18</v>
      </c>
      <c r="B13" s="42" t="s">
        <v>28</v>
      </c>
      <c r="C13" s="12"/>
      <c r="D13" s="12"/>
      <c r="E13" s="12"/>
      <c r="F13" s="12"/>
      <c r="G13" s="12"/>
      <c r="H13" s="12"/>
      <c r="I13" s="12"/>
    </row>
    <row r="14" spans="1:18" ht="16.5" customHeight="1">
      <c r="A14" s="8" t="s">
        <v>31</v>
      </c>
      <c r="B14" s="7" t="s">
        <v>139</v>
      </c>
    </row>
    <row r="15" spans="1:18" ht="16.5" customHeight="1">
      <c r="A15" s="8" t="s">
        <v>19</v>
      </c>
      <c r="B15" s="7" t="s">
        <v>142</v>
      </c>
    </row>
    <row r="16" spans="1:18" ht="16.5" customHeight="1">
      <c r="A16" s="9" t="s">
        <v>17</v>
      </c>
    </row>
    <row r="17" spans="1:9" ht="41.25" customHeight="1">
      <c r="A17" s="10" t="s">
        <v>154</v>
      </c>
      <c r="C17" s="67" t="s">
        <v>221</v>
      </c>
      <c r="D17" s="221" t="s">
        <v>220</v>
      </c>
      <c r="E17" s="64"/>
    </row>
    <row r="18" spans="1:9" ht="16.5" customHeight="1">
      <c r="A18" s="9" t="s">
        <v>17</v>
      </c>
      <c r="B18" s="7" t="s">
        <v>32</v>
      </c>
    </row>
    <row r="19" spans="1:9" ht="16.5" customHeight="1">
      <c r="A19" s="9" t="s">
        <v>17</v>
      </c>
      <c r="B19" s="7" t="s">
        <v>138</v>
      </c>
    </row>
    <row r="20" spans="1:9" ht="16.5" customHeight="1">
      <c r="A20" s="10"/>
      <c r="B20" s="67" t="s">
        <v>222</v>
      </c>
    </row>
    <row r="21" spans="1:9" ht="16.5" customHeight="1">
      <c r="A21" s="9" t="s">
        <v>17</v>
      </c>
      <c r="B21" s="45" t="s">
        <v>155</v>
      </c>
      <c r="C21" s="45"/>
      <c r="D21" s="45"/>
      <c r="E21" s="45"/>
      <c r="F21" s="45"/>
      <c r="G21" s="45"/>
      <c r="H21" s="45"/>
      <c r="I21" s="45"/>
    </row>
    <row r="22" spans="1:9" ht="16.5" customHeight="1">
      <c r="A22" s="9" t="s">
        <v>17</v>
      </c>
    </row>
    <row r="23" spans="1:9" ht="16.5" customHeight="1">
      <c r="A23" s="9" t="s">
        <v>17</v>
      </c>
      <c r="C23" s="41" t="s">
        <v>20</v>
      </c>
    </row>
    <row r="24" spans="1:9" s="45" customFormat="1" ht="16.5" customHeight="1">
      <c r="A24" s="44" t="s">
        <v>156</v>
      </c>
      <c r="B24" s="7"/>
      <c r="C24" s="40" t="s">
        <v>236</v>
      </c>
      <c r="D24" s="40"/>
      <c r="E24" s="40"/>
      <c r="F24" s="40"/>
      <c r="G24" s="40"/>
      <c r="H24" s="40"/>
      <c r="I24" s="7"/>
    </row>
    <row r="25" spans="1:9" s="45" customFormat="1" ht="16.5" customHeight="1">
      <c r="A25" s="46" t="s">
        <v>17</v>
      </c>
      <c r="B25" s="7"/>
      <c r="C25" s="7" t="s">
        <v>130</v>
      </c>
      <c r="D25" s="7"/>
      <c r="E25" s="7"/>
      <c r="F25" s="7"/>
      <c r="G25" s="7"/>
      <c r="H25" s="7"/>
      <c r="I25" s="7"/>
    </row>
    <row r="26" spans="1:9" ht="16.5" customHeight="1" thickBot="1">
      <c r="A26" s="9" t="s">
        <v>17</v>
      </c>
    </row>
    <row r="27" spans="1:9" ht="16.5" customHeight="1">
      <c r="A27" s="9" t="s">
        <v>17</v>
      </c>
      <c r="B27" s="30" t="s">
        <v>21</v>
      </c>
      <c r="C27" s="31"/>
      <c r="D27" s="32"/>
      <c r="E27" s="31"/>
      <c r="F27" s="31"/>
      <c r="G27" s="31"/>
      <c r="H27" s="31"/>
      <c r="I27" s="33"/>
    </row>
    <row r="28" spans="1:9" ht="16.5" customHeight="1">
      <c r="A28" s="9" t="s">
        <v>17</v>
      </c>
      <c r="B28" s="34"/>
      <c r="C28" s="35"/>
      <c r="D28" s="35"/>
      <c r="E28" s="35"/>
      <c r="F28" s="35"/>
      <c r="G28" s="35"/>
      <c r="H28" s="35"/>
      <c r="I28" s="36"/>
    </row>
    <row r="29" spans="1:9" ht="24" customHeight="1">
      <c r="A29" s="10" t="s">
        <v>54</v>
      </c>
      <c r="B29" s="34"/>
      <c r="C29" s="107" t="s">
        <v>67</v>
      </c>
      <c r="D29" s="108"/>
      <c r="E29" s="108"/>
      <c r="F29" s="108"/>
      <c r="G29" s="108"/>
      <c r="H29" s="35"/>
      <c r="I29" s="36"/>
    </row>
    <row r="30" spans="1:9" ht="16.5" customHeight="1">
      <c r="B30" s="34"/>
      <c r="C30" s="109" t="s">
        <v>26</v>
      </c>
      <c r="D30" s="35"/>
      <c r="E30" s="35"/>
      <c r="F30" s="35"/>
      <c r="G30" s="35"/>
      <c r="H30" s="35"/>
      <c r="I30" s="36"/>
    </row>
    <row r="31" spans="1:9" ht="16.5" customHeight="1" thickBot="1">
      <c r="B31" s="37"/>
      <c r="C31" s="38"/>
      <c r="D31" s="38"/>
      <c r="E31" s="38"/>
      <c r="F31" s="38"/>
      <c r="G31" s="38"/>
      <c r="H31" s="38"/>
      <c r="I31" s="39"/>
    </row>
    <row r="32" spans="1:9" ht="16.5" customHeight="1"/>
    <row r="33" ht="30" customHeight="1"/>
    <row r="34" ht="16.5" customHeight="1"/>
    <row r="35" ht="16.5" customHeight="1"/>
    <row r="36" ht="18" customHeight="1"/>
  </sheetData>
  <sheetProtection selectLockedCells="1" selectUnlockedCells="1"/>
  <mergeCells count="9">
    <mergeCell ref="A7:R7"/>
    <mergeCell ref="A9:Q9"/>
    <mergeCell ref="B6:H6"/>
    <mergeCell ref="J3:M4"/>
    <mergeCell ref="A1:N1"/>
    <mergeCell ref="B3:C3"/>
    <mergeCell ref="D3:H3"/>
    <mergeCell ref="B5:C5"/>
    <mergeCell ref="D5:H5"/>
  </mergeCells>
  <phoneticPr fontId="3"/>
  <pageMargins left="0.7" right="0.7" top="0.75" bottom="0.75" header="0.3" footer="0.3"/>
  <pageSetup paperSize="9" scale="64"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FF00"/>
    <pageSetUpPr fitToPage="1"/>
  </sheetPr>
  <dimension ref="A1:X101"/>
  <sheetViews>
    <sheetView zoomScaleNormal="100" workbookViewId="0">
      <pane ySplit="8" topLeftCell="A9" activePane="bottomLeft" state="frozen"/>
      <selection activeCell="A3" sqref="A3"/>
      <selection pane="bottomLeft" activeCell="C2" sqref="C2:H2"/>
    </sheetView>
  </sheetViews>
  <sheetFormatPr defaultRowHeight="13.5"/>
  <cols>
    <col min="1" max="1" width="4.5" style="1" bestFit="1" customWidth="1"/>
    <col min="2" max="3" width="17.5" style="1" customWidth="1"/>
    <col min="4" max="5" width="5.5" style="1" bestFit="1" customWidth="1"/>
    <col min="6" max="6" width="8.5" style="70" customWidth="1"/>
    <col min="7" max="7" width="8.5" style="68" customWidth="1"/>
    <col min="8" max="8" width="8.25" style="70" customWidth="1"/>
    <col min="9" max="9" width="8.5" style="79" hidden="1" customWidth="1"/>
    <col min="10" max="10" width="8.5" style="79" customWidth="1"/>
    <col min="11" max="11" width="19.5" style="1" customWidth="1"/>
    <col min="12" max="12" width="9.25" style="70" customWidth="1"/>
    <col min="13" max="14" width="9.25" style="1" customWidth="1"/>
    <col min="15" max="15" width="8.125" style="1" customWidth="1"/>
    <col min="16" max="16" width="10.25" style="1" customWidth="1"/>
    <col min="17" max="19" width="9" style="1" hidden="1" customWidth="1"/>
    <col min="20" max="20" width="13.875" style="69" hidden="1" customWidth="1"/>
    <col min="21" max="21" width="13.875" style="70" hidden="1" customWidth="1"/>
    <col min="22" max="22" width="13.875" style="79" hidden="1" customWidth="1"/>
    <col min="23" max="24" width="9" style="1" hidden="1" customWidth="1"/>
    <col min="25" max="32" width="9" style="1" customWidth="1"/>
    <col min="33" max="16384" width="9" style="1"/>
  </cols>
  <sheetData>
    <row r="1" spans="1:24" ht="18" thickBot="1">
      <c r="A1" s="4" t="s">
        <v>89</v>
      </c>
      <c r="S1" s="1" t="s">
        <v>143</v>
      </c>
      <c r="T1" s="69">
        <f>COUNTIF(J9:J98,"S")</f>
        <v>0</v>
      </c>
    </row>
    <row r="2" spans="1:24" ht="30.75" customHeight="1" thickBot="1">
      <c r="A2" s="302" t="s">
        <v>56</v>
      </c>
      <c r="B2" s="303"/>
      <c r="C2" s="309"/>
      <c r="D2" s="310"/>
      <c r="E2" s="310"/>
      <c r="F2" s="310"/>
      <c r="G2" s="310"/>
      <c r="H2" s="311"/>
      <c r="J2" s="317" t="s">
        <v>244</v>
      </c>
      <c r="K2" s="317"/>
      <c r="L2" s="317"/>
      <c r="M2" s="317"/>
      <c r="N2" s="317"/>
      <c r="O2" s="317"/>
      <c r="P2" s="317"/>
      <c r="R2" s="69"/>
      <c r="S2" s="1" t="s">
        <v>144</v>
      </c>
      <c r="T2" s="1">
        <f>COUNTIF(J9:J98,"M")</f>
        <v>0</v>
      </c>
      <c r="U2" s="1"/>
      <c r="V2" s="1"/>
    </row>
    <row r="3" spans="1:24" ht="27.75" customHeight="1" thickBot="1">
      <c r="A3" s="300" t="s">
        <v>33</v>
      </c>
      <c r="B3" s="301"/>
      <c r="C3" s="309"/>
      <c r="D3" s="310"/>
      <c r="E3" s="310"/>
      <c r="F3" s="310"/>
      <c r="G3" s="310"/>
      <c r="H3" s="311"/>
      <c r="J3" s="78" t="s">
        <v>23</v>
      </c>
      <c r="L3" s="1"/>
      <c r="R3" s="69"/>
      <c r="S3" s="1" t="s">
        <v>145</v>
      </c>
      <c r="T3" s="1">
        <f>COUNTIF(J9:J98,"L")</f>
        <v>0</v>
      </c>
      <c r="U3" s="69" t="s">
        <v>242</v>
      </c>
      <c r="V3" s="69"/>
      <c r="W3" s="70">
        <f>COUNTIF(V$9:V$98,"６００円")</f>
        <v>0</v>
      </c>
    </row>
    <row r="4" spans="1:24" ht="27.75" customHeight="1" thickBot="1">
      <c r="A4" s="300" t="s">
        <v>34</v>
      </c>
      <c r="B4" s="301"/>
      <c r="C4" s="309"/>
      <c r="D4" s="310"/>
      <c r="E4" s="310"/>
      <c r="F4" s="310"/>
      <c r="G4" s="310"/>
      <c r="H4" s="311"/>
      <c r="J4" s="76" t="s">
        <v>23</v>
      </c>
      <c r="L4" s="1"/>
      <c r="R4" s="69"/>
      <c r="S4" s="1" t="s">
        <v>146</v>
      </c>
      <c r="T4" s="1">
        <f>COUNTIF(J9:J98,"O")</f>
        <v>0</v>
      </c>
      <c r="U4" s="1" t="s">
        <v>243</v>
      </c>
      <c r="V4" s="1"/>
      <c r="W4" s="79">
        <f>COUNTIF(V$9:V$98,"１０００円")</f>
        <v>0</v>
      </c>
    </row>
    <row r="5" spans="1:24" ht="27.75" customHeight="1" thickBot="1">
      <c r="A5" s="304" t="s">
        <v>2</v>
      </c>
      <c r="B5" s="305"/>
      <c r="C5" s="312"/>
      <c r="D5" s="313"/>
      <c r="E5" s="313"/>
      <c r="F5" s="313"/>
      <c r="G5" s="313"/>
      <c r="H5" s="314"/>
      <c r="J5" s="76" t="s">
        <v>25</v>
      </c>
      <c r="L5" s="1"/>
      <c r="R5" s="69"/>
      <c r="S5" s="1" t="s">
        <v>147</v>
      </c>
      <c r="T5" s="1">
        <f>COUNTIF(J9:J98,"XO")</f>
        <v>0</v>
      </c>
      <c r="U5" s="1" t="s">
        <v>238</v>
      </c>
      <c r="V5" s="1"/>
      <c r="W5" s="79">
        <f>COUNTIF(V$9:V$98,"１５００円")</f>
        <v>0</v>
      </c>
    </row>
    <row r="6" spans="1:24" ht="14.25" thickBot="1">
      <c r="A6" s="2"/>
    </row>
    <row r="7" spans="1:24" ht="43.5" customHeight="1" thickBot="1">
      <c r="A7" s="14"/>
      <c r="B7" s="21" t="s">
        <v>57</v>
      </c>
      <c r="C7" s="21" t="s">
        <v>58</v>
      </c>
      <c r="D7" s="15" t="s">
        <v>59</v>
      </c>
      <c r="E7" s="17" t="s">
        <v>60</v>
      </c>
      <c r="F7" s="315" t="s">
        <v>69</v>
      </c>
      <c r="G7" s="316"/>
      <c r="H7" s="316"/>
      <c r="I7" s="156"/>
      <c r="J7" s="165" t="s">
        <v>140</v>
      </c>
      <c r="K7" s="87" t="s">
        <v>79</v>
      </c>
      <c r="L7" s="306" t="s">
        <v>81</v>
      </c>
      <c r="M7" s="307"/>
      <c r="N7" s="308"/>
      <c r="O7" s="236" t="s">
        <v>245</v>
      </c>
      <c r="P7" s="93" t="s">
        <v>82</v>
      </c>
    </row>
    <row r="8" spans="1:24" ht="14.25" customHeight="1">
      <c r="A8" s="22" t="s">
        <v>61</v>
      </c>
      <c r="B8" s="11" t="s">
        <v>62</v>
      </c>
      <c r="C8" s="11" t="s">
        <v>55</v>
      </c>
      <c r="D8" s="11" t="s">
        <v>63</v>
      </c>
      <c r="E8" s="19"/>
      <c r="F8" s="18" t="s">
        <v>68</v>
      </c>
      <c r="G8" s="80" t="s">
        <v>70</v>
      </c>
      <c r="H8" s="84" t="s">
        <v>71</v>
      </c>
      <c r="I8" s="157"/>
      <c r="J8" s="20" t="s">
        <v>141</v>
      </c>
      <c r="K8" s="20" t="s">
        <v>80</v>
      </c>
      <c r="L8" s="90">
        <v>44185</v>
      </c>
      <c r="M8" s="92">
        <v>44206</v>
      </c>
      <c r="N8" s="91">
        <v>44226</v>
      </c>
      <c r="O8" s="233"/>
      <c r="P8" s="20"/>
      <c r="T8" s="71"/>
      <c r="U8" s="244"/>
      <c r="V8" s="72"/>
    </row>
    <row r="9" spans="1:24">
      <c r="A9" s="23">
        <v>1</v>
      </c>
      <c r="B9" s="26"/>
      <c r="C9" s="26"/>
      <c r="D9" s="26"/>
      <c r="E9" s="27"/>
      <c r="F9" s="74"/>
      <c r="G9" s="81"/>
      <c r="H9" s="85"/>
      <c r="I9" s="158"/>
      <c r="J9" s="105"/>
      <c r="K9" s="88"/>
      <c r="L9" s="74"/>
      <c r="M9" s="231"/>
      <c r="N9" s="27"/>
      <c r="O9" s="234"/>
      <c r="P9" s="229" t="str">
        <f>IF(O9="○","",U9)</f>
        <v/>
      </c>
      <c r="T9" s="255">
        <f>IF(O9="○","0",COUNTIF(L9:N9,"○"))</f>
        <v>0</v>
      </c>
      <c r="U9" s="237" t="str">
        <f>IF(I9="",IF(T9=1,"６００円",IF(T9=2,"１０００円",IF(T9&gt;=3,"１５００円",""))),"")</f>
        <v/>
      </c>
      <c r="V9" s="73" t="str">
        <f>IF(P9="","",P9)</f>
        <v/>
      </c>
    </row>
    <row r="10" spans="1:24">
      <c r="A10" s="23">
        <v>2</v>
      </c>
      <c r="B10" s="26"/>
      <c r="C10" s="26"/>
      <c r="D10" s="26"/>
      <c r="E10" s="27"/>
      <c r="F10" s="74"/>
      <c r="G10" s="81"/>
      <c r="H10" s="85"/>
      <c r="I10" s="158"/>
      <c r="J10" s="105"/>
      <c r="K10" s="88"/>
      <c r="L10" s="74"/>
      <c r="M10" s="231"/>
      <c r="N10" s="27"/>
      <c r="O10" s="234"/>
      <c r="P10" s="229" t="str">
        <f t="shared" ref="P10:P17" si="0">IF(O10="○","",U10)</f>
        <v/>
      </c>
      <c r="R10" s="1" t="s">
        <v>72</v>
      </c>
      <c r="S10" s="1" t="s">
        <v>5</v>
      </c>
      <c r="T10" s="255">
        <f t="shared" ref="T10:T73" si="1">IF(O10="○","0",COUNTIF(L10:N10,"○"))</f>
        <v>0</v>
      </c>
      <c r="U10" s="237" t="str">
        <f t="shared" ref="U10:U73" si="2">IF(I10="",IF(T10=1,"６００円",IF(T10=2,"１０００円",IF(T10&gt;=3,"１５００円",""))),"")</f>
        <v/>
      </c>
      <c r="V10" s="73" t="str">
        <f t="shared" ref="V10:V73" si="3">IF(P10="","",P10)</f>
        <v/>
      </c>
      <c r="W10" s="1" t="s">
        <v>64</v>
      </c>
      <c r="X10" s="1" t="s">
        <v>83</v>
      </c>
    </row>
    <row r="11" spans="1:24">
      <c r="A11" s="23">
        <v>3</v>
      </c>
      <c r="B11" s="26"/>
      <c r="C11" s="26"/>
      <c r="D11" s="26"/>
      <c r="E11" s="27"/>
      <c r="F11" s="74"/>
      <c r="G11" s="81"/>
      <c r="H11" s="85"/>
      <c r="I11" s="158"/>
      <c r="J11" s="105"/>
      <c r="K11" s="88"/>
      <c r="L11" s="74"/>
      <c r="M11" s="231"/>
      <c r="N11" s="27"/>
      <c r="O11" s="234"/>
      <c r="P11" s="229" t="str">
        <f t="shared" si="0"/>
        <v/>
      </c>
      <c r="Q11" s="1">
        <f>COUNTIF($K$9:$K$98,"小学生")</f>
        <v>0</v>
      </c>
      <c r="R11" s="1" t="s">
        <v>252</v>
      </c>
      <c r="S11" s="1" t="s">
        <v>4</v>
      </c>
      <c r="T11" s="255">
        <f t="shared" si="1"/>
        <v>0</v>
      </c>
      <c r="U11" s="237" t="str">
        <f t="shared" si="2"/>
        <v/>
      </c>
      <c r="V11" s="73" t="str">
        <f t="shared" si="3"/>
        <v/>
      </c>
      <c r="W11" s="1" t="s">
        <v>65</v>
      </c>
    </row>
    <row r="12" spans="1:24">
      <c r="A12" s="23">
        <v>4</v>
      </c>
      <c r="B12" s="26"/>
      <c r="C12" s="26"/>
      <c r="D12" s="26"/>
      <c r="E12" s="27"/>
      <c r="F12" s="74"/>
      <c r="G12" s="81"/>
      <c r="H12" s="85"/>
      <c r="I12" s="158"/>
      <c r="J12" s="105"/>
      <c r="K12" s="88"/>
      <c r="L12" s="74"/>
      <c r="M12" s="231"/>
      <c r="N12" s="27"/>
      <c r="O12" s="234"/>
      <c r="P12" s="229" t="str">
        <f t="shared" si="0"/>
        <v/>
      </c>
      <c r="Q12" s="1">
        <f>COUNTIF($K$9:$K$98,"短 距 離")</f>
        <v>0</v>
      </c>
      <c r="R12" s="1" t="s">
        <v>76</v>
      </c>
      <c r="T12" s="255">
        <f t="shared" si="1"/>
        <v>0</v>
      </c>
      <c r="U12" s="237" t="str">
        <f t="shared" si="2"/>
        <v/>
      </c>
      <c r="V12" s="73" t="str">
        <f t="shared" si="3"/>
        <v/>
      </c>
      <c r="W12" s="1" t="s">
        <v>66</v>
      </c>
    </row>
    <row r="13" spans="1:24">
      <c r="A13" s="23">
        <v>5</v>
      </c>
      <c r="B13" s="26"/>
      <c r="C13" s="26"/>
      <c r="D13" s="26"/>
      <c r="E13" s="27"/>
      <c r="F13" s="74"/>
      <c r="G13" s="81"/>
      <c r="H13" s="85"/>
      <c r="I13" s="158"/>
      <c r="J13" s="105"/>
      <c r="K13" s="88"/>
      <c r="L13" s="74"/>
      <c r="M13" s="231"/>
      <c r="N13" s="27"/>
      <c r="O13" s="234"/>
      <c r="P13" s="229" t="str">
        <f t="shared" si="0"/>
        <v/>
      </c>
      <c r="Q13" s="1">
        <f>COUNTIF($K$9:$K$98,"ハードル")</f>
        <v>0</v>
      </c>
      <c r="R13" s="1" t="s">
        <v>73</v>
      </c>
      <c r="T13" s="255">
        <f t="shared" si="1"/>
        <v>0</v>
      </c>
      <c r="U13" s="237" t="str">
        <f t="shared" si="2"/>
        <v/>
      </c>
      <c r="V13" s="73" t="str">
        <f t="shared" si="3"/>
        <v/>
      </c>
    </row>
    <row r="14" spans="1:24">
      <c r="A14" s="23">
        <v>6</v>
      </c>
      <c r="B14" s="26"/>
      <c r="C14" s="26"/>
      <c r="D14" s="26"/>
      <c r="E14" s="27"/>
      <c r="F14" s="74"/>
      <c r="G14" s="81"/>
      <c r="H14" s="85"/>
      <c r="I14" s="158"/>
      <c r="J14" s="105"/>
      <c r="K14" s="88"/>
      <c r="L14" s="74"/>
      <c r="M14" s="231"/>
      <c r="N14" s="27"/>
      <c r="O14" s="234"/>
      <c r="P14" s="229" t="str">
        <f t="shared" si="0"/>
        <v/>
      </c>
      <c r="Q14" s="1">
        <f>COUNTIF($K$9:$K$98,"ハードル")</f>
        <v>0</v>
      </c>
      <c r="R14" s="1" t="s">
        <v>74</v>
      </c>
      <c r="T14" s="255">
        <f t="shared" si="1"/>
        <v>0</v>
      </c>
      <c r="U14" s="237" t="str">
        <f t="shared" si="2"/>
        <v/>
      </c>
      <c r="V14" s="73" t="str">
        <f t="shared" si="3"/>
        <v/>
      </c>
    </row>
    <row r="15" spans="1:24">
      <c r="A15" s="23">
        <v>7</v>
      </c>
      <c r="B15" s="26"/>
      <c r="C15" s="26"/>
      <c r="D15" s="26"/>
      <c r="E15" s="27"/>
      <c r="F15" s="74"/>
      <c r="G15" s="81"/>
      <c r="H15" s="85"/>
      <c r="I15" s="158"/>
      <c r="J15" s="105"/>
      <c r="K15" s="88"/>
      <c r="L15" s="74"/>
      <c r="M15" s="231"/>
      <c r="N15" s="27"/>
      <c r="O15" s="234"/>
      <c r="P15" s="229" t="str">
        <f t="shared" si="0"/>
        <v/>
      </c>
      <c r="Q15" s="1">
        <f>COUNTIF($K$9:$K$98,"走 高 跳")</f>
        <v>0</v>
      </c>
      <c r="R15" s="1" t="s">
        <v>77</v>
      </c>
      <c r="T15" s="255">
        <f t="shared" si="1"/>
        <v>0</v>
      </c>
      <c r="U15" s="237" t="str">
        <f t="shared" si="2"/>
        <v/>
      </c>
      <c r="V15" s="73" t="str">
        <f t="shared" si="3"/>
        <v/>
      </c>
    </row>
    <row r="16" spans="1:24">
      <c r="A16" s="23">
        <v>8</v>
      </c>
      <c r="B16" s="26"/>
      <c r="C16" s="26"/>
      <c r="D16" s="26"/>
      <c r="E16" s="27"/>
      <c r="F16" s="74"/>
      <c r="G16" s="81"/>
      <c r="H16" s="85"/>
      <c r="I16" s="158"/>
      <c r="J16" s="105"/>
      <c r="K16" s="88"/>
      <c r="L16" s="74"/>
      <c r="M16" s="231"/>
      <c r="N16" s="27"/>
      <c r="O16" s="234"/>
      <c r="P16" s="229" t="str">
        <f t="shared" si="0"/>
        <v/>
      </c>
      <c r="Q16" s="1">
        <f>COUNTIF($K$9:$K$98,"棒 高 跳")</f>
        <v>0</v>
      </c>
      <c r="R16" s="1" t="s">
        <v>78</v>
      </c>
      <c r="T16" s="255">
        <f t="shared" si="1"/>
        <v>0</v>
      </c>
      <c r="U16" s="237" t="str">
        <f t="shared" si="2"/>
        <v/>
      </c>
      <c r="V16" s="73" t="str">
        <f t="shared" si="3"/>
        <v/>
      </c>
    </row>
    <row r="17" spans="1:22">
      <c r="A17" s="23">
        <v>9</v>
      </c>
      <c r="B17" s="26"/>
      <c r="C17" s="26"/>
      <c r="D17" s="26"/>
      <c r="E17" s="27"/>
      <c r="F17" s="74"/>
      <c r="G17" s="81"/>
      <c r="H17" s="85"/>
      <c r="I17" s="158"/>
      <c r="J17" s="105"/>
      <c r="K17" s="88"/>
      <c r="L17" s="74"/>
      <c r="M17" s="231"/>
      <c r="N17" s="27"/>
      <c r="O17" s="234"/>
      <c r="P17" s="229" t="str">
        <f t="shared" si="0"/>
        <v/>
      </c>
      <c r="Q17" s="1">
        <f>COUNTIF($K$9:$K$98,"幅･三段跳")</f>
        <v>0</v>
      </c>
      <c r="R17" s="1" t="s">
        <v>75</v>
      </c>
      <c r="T17" s="255">
        <f t="shared" si="1"/>
        <v>0</v>
      </c>
      <c r="U17" s="237" t="str">
        <f t="shared" si="2"/>
        <v/>
      </c>
      <c r="V17" s="73" t="str">
        <f t="shared" si="3"/>
        <v/>
      </c>
    </row>
    <row r="18" spans="1:22">
      <c r="A18" s="23">
        <v>10</v>
      </c>
      <c r="B18" s="26"/>
      <c r="C18" s="26"/>
      <c r="D18" s="26"/>
      <c r="E18" s="27"/>
      <c r="F18" s="74"/>
      <c r="G18" s="81"/>
      <c r="H18" s="85"/>
      <c r="I18" s="158"/>
      <c r="J18" s="105"/>
      <c r="K18" s="88"/>
      <c r="L18" s="74"/>
      <c r="M18" s="231"/>
      <c r="N18" s="27"/>
      <c r="O18" s="234"/>
      <c r="P18" s="229" t="str">
        <f t="shared" ref="P18:P73" si="4">IF(O18="○","",U18)</f>
        <v/>
      </c>
      <c r="Q18" s="1">
        <f>COUNTIF($K$9:$K$98,"中学砲丸投")</f>
        <v>0</v>
      </c>
      <c r="R18" s="1" t="s">
        <v>249</v>
      </c>
      <c r="T18" s="255">
        <f t="shared" si="1"/>
        <v>0</v>
      </c>
      <c r="U18" s="237" t="str">
        <f t="shared" si="2"/>
        <v/>
      </c>
      <c r="V18" s="73" t="str">
        <f t="shared" si="3"/>
        <v/>
      </c>
    </row>
    <row r="19" spans="1:22">
      <c r="A19" s="23">
        <v>11</v>
      </c>
      <c r="B19" s="26"/>
      <c r="C19" s="26"/>
      <c r="D19" s="26"/>
      <c r="E19" s="27"/>
      <c r="F19" s="74"/>
      <c r="G19" s="81"/>
      <c r="H19" s="85"/>
      <c r="I19" s="158"/>
      <c r="J19" s="105"/>
      <c r="K19" s="88"/>
      <c r="L19" s="74"/>
      <c r="M19" s="231"/>
      <c r="N19" s="27"/>
      <c r="O19" s="234"/>
      <c r="P19" s="229" t="str">
        <f t="shared" si="4"/>
        <v/>
      </c>
      <c r="Q19" s="1">
        <f>COUNTIF($K$9:$K$98,"ジャベリックスロー")</f>
        <v>0</v>
      </c>
      <c r="R19" s="1" t="s">
        <v>254</v>
      </c>
      <c r="T19" s="255">
        <f t="shared" si="1"/>
        <v>0</v>
      </c>
      <c r="U19" s="237" t="str">
        <f t="shared" si="2"/>
        <v/>
      </c>
      <c r="V19" s="73" t="str">
        <f t="shared" si="3"/>
        <v/>
      </c>
    </row>
    <row r="20" spans="1:22">
      <c r="A20" s="23">
        <v>12</v>
      </c>
      <c r="B20" s="26"/>
      <c r="C20" s="26"/>
      <c r="D20" s="26"/>
      <c r="E20" s="27"/>
      <c r="F20" s="74"/>
      <c r="G20" s="81"/>
      <c r="H20" s="85"/>
      <c r="I20" s="158"/>
      <c r="J20" s="105"/>
      <c r="K20" s="88"/>
      <c r="L20" s="74"/>
      <c r="M20" s="231"/>
      <c r="N20" s="27"/>
      <c r="O20" s="234"/>
      <c r="P20" s="229" t="str">
        <f t="shared" si="4"/>
        <v/>
      </c>
      <c r="S20" s="1" t="s">
        <v>143</v>
      </c>
      <c r="T20" s="255">
        <f t="shared" si="1"/>
        <v>0</v>
      </c>
      <c r="U20" s="237" t="str">
        <f t="shared" si="2"/>
        <v/>
      </c>
      <c r="V20" s="73" t="str">
        <f t="shared" si="3"/>
        <v/>
      </c>
    </row>
    <row r="21" spans="1:22">
      <c r="A21" s="23">
        <v>13</v>
      </c>
      <c r="B21" s="26"/>
      <c r="C21" s="26"/>
      <c r="D21" s="26"/>
      <c r="E21" s="27"/>
      <c r="F21" s="74"/>
      <c r="G21" s="81"/>
      <c r="H21" s="85"/>
      <c r="I21" s="158"/>
      <c r="J21" s="105"/>
      <c r="K21" s="88"/>
      <c r="L21" s="74"/>
      <c r="M21" s="231"/>
      <c r="N21" s="27"/>
      <c r="O21" s="234"/>
      <c r="P21" s="229" t="str">
        <f t="shared" si="4"/>
        <v/>
      </c>
      <c r="S21" s="1" t="s">
        <v>144</v>
      </c>
      <c r="T21" s="255">
        <f t="shared" si="1"/>
        <v>0</v>
      </c>
      <c r="U21" s="237" t="str">
        <f t="shared" si="2"/>
        <v/>
      </c>
      <c r="V21" s="73" t="str">
        <f t="shared" si="3"/>
        <v/>
      </c>
    </row>
    <row r="22" spans="1:22">
      <c r="A22" s="23">
        <v>14</v>
      </c>
      <c r="B22" s="26"/>
      <c r="C22" s="26"/>
      <c r="D22" s="26"/>
      <c r="E22" s="27"/>
      <c r="F22" s="74"/>
      <c r="G22" s="81"/>
      <c r="H22" s="85"/>
      <c r="I22" s="158"/>
      <c r="J22" s="105"/>
      <c r="K22" s="88"/>
      <c r="L22" s="74"/>
      <c r="M22" s="231"/>
      <c r="N22" s="27"/>
      <c r="O22" s="234"/>
      <c r="P22" s="229" t="str">
        <f t="shared" si="4"/>
        <v/>
      </c>
      <c r="R22" s="1" t="s">
        <v>92</v>
      </c>
      <c r="S22" s="1" t="s">
        <v>145</v>
      </c>
      <c r="T22" s="255">
        <f t="shared" si="1"/>
        <v>0</v>
      </c>
      <c r="U22" s="237" t="str">
        <f t="shared" si="2"/>
        <v/>
      </c>
      <c r="V22" s="73" t="str">
        <f t="shared" si="3"/>
        <v/>
      </c>
    </row>
    <row r="23" spans="1:22">
      <c r="A23" s="23">
        <v>15</v>
      </c>
      <c r="B23" s="26"/>
      <c r="C23" s="26"/>
      <c r="D23" s="26"/>
      <c r="E23" s="27"/>
      <c r="F23" s="74"/>
      <c r="G23" s="81"/>
      <c r="H23" s="85"/>
      <c r="I23" s="158"/>
      <c r="J23" s="105"/>
      <c r="K23" s="88"/>
      <c r="L23" s="74"/>
      <c r="M23" s="231"/>
      <c r="N23" s="27"/>
      <c r="O23" s="234"/>
      <c r="P23" s="229" t="str">
        <f t="shared" si="4"/>
        <v/>
      </c>
      <c r="R23" s="1" t="s">
        <v>93</v>
      </c>
      <c r="S23" s="1" t="s">
        <v>146</v>
      </c>
      <c r="T23" s="255">
        <f t="shared" si="1"/>
        <v>0</v>
      </c>
      <c r="U23" s="237" t="str">
        <f t="shared" si="2"/>
        <v/>
      </c>
      <c r="V23" s="73" t="str">
        <f t="shared" si="3"/>
        <v/>
      </c>
    </row>
    <row r="24" spans="1:22">
      <c r="A24" s="23">
        <v>16</v>
      </c>
      <c r="B24" s="26"/>
      <c r="C24" s="26"/>
      <c r="D24" s="26"/>
      <c r="E24" s="27"/>
      <c r="F24" s="74"/>
      <c r="G24" s="81"/>
      <c r="H24" s="85"/>
      <c r="I24" s="158"/>
      <c r="J24" s="105"/>
      <c r="K24" s="88"/>
      <c r="L24" s="74"/>
      <c r="M24" s="231"/>
      <c r="N24" s="27"/>
      <c r="O24" s="234"/>
      <c r="P24" s="229" t="str">
        <f t="shared" si="4"/>
        <v/>
      </c>
      <c r="R24" s="1" t="s">
        <v>94</v>
      </c>
      <c r="S24" s="1" t="s">
        <v>147</v>
      </c>
      <c r="T24" s="255">
        <f t="shared" si="1"/>
        <v>0</v>
      </c>
      <c r="U24" s="237" t="str">
        <f t="shared" si="2"/>
        <v/>
      </c>
      <c r="V24" s="73" t="str">
        <f t="shared" si="3"/>
        <v/>
      </c>
    </row>
    <row r="25" spans="1:22">
      <c r="A25" s="23">
        <v>17</v>
      </c>
      <c r="B25" s="26"/>
      <c r="C25" s="26"/>
      <c r="D25" s="26"/>
      <c r="E25" s="27"/>
      <c r="F25" s="74"/>
      <c r="G25" s="81"/>
      <c r="H25" s="85"/>
      <c r="I25" s="158"/>
      <c r="J25" s="105"/>
      <c r="K25" s="88"/>
      <c r="L25" s="74"/>
      <c r="M25" s="231"/>
      <c r="N25" s="27"/>
      <c r="O25" s="234"/>
      <c r="P25" s="229" t="str">
        <f t="shared" si="4"/>
        <v/>
      </c>
      <c r="T25" s="255">
        <f t="shared" si="1"/>
        <v>0</v>
      </c>
      <c r="U25" s="237" t="str">
        <f t="shared" si="2"/>
        <v/>
      </c>
      <c r="V25" s="73" t="str">
        <f t="shared" si="3"/>
        <v/>
      </c>
    </row>
    <row r="26" spans="1:22">
      <c r="A26" s="23">
        <v>18</v>
      </c>
      <c r="B26" s="26"/>
      <c r="C26" s="26"/>
      <c r="D26" s="26"/>
      <c r="E26" s="27"/>
      <c r="F26" s="74"/>
      <c r="G26" s="81"/>
      <c r="H26" s="85"/>
      <c r="I26" s="158"/>
      <c r="J26" s="105"/>
      <c r="K26" s="88"/>
      <c r="L26" s="74"/>
      <c r="M26" s="231"/>
      <c r="N26" s="27"/>
      <c r="O26" s="234"/>
      <c r="P26" s="229" t="str">
        <f t="shared" si="4"/>
        <v/>
      </c>
      <c r="T26" s="255">
        <f t="shared" si="1"/>
        <v>0</v>
      </c>
      <c r="U26" s="237" t="str">
        <f t="shared" si="2"/>
        <v/>
      </c>
      <c r="V26" s="73" t="str">
        <f t="shared" si="3"/>
        <v/>
      </c>
    </row>
    <row r="27" spans="1:22">
      <c r="A27" s="23">
        <v>19</v>
      </c>
      <c r="B27" s="26"/>
      <c r="C27" s="26"/>
      <c r="D27" s="26"/>
      <c r="E27" s="27"/>
      <c r="F27" s="74"/>
      <c r="G27" s="81"/>
      <c r="H27" s="85"/>
      <c r="I27" s="158"/>
      <c r="J27" s="105"/>
      <c r="K27" s="88"/>
      <c r="L27" s="74"/>
      <c r="M27" s="231"/>
      <c r="N27" s="27"/>
      <c r="O27" s="234"/>
      <c r="P27" s="229" t="str">
        <f t="shared" si="4"/>
        <v/>
      </c>
      <c r="T27" s="255">
        <f t="shared" si="1"/>
        <v>0</v>
      </c>
      <c r="U27" s="237" t="str">
        <f t="shared" si="2"/>
        <v/>
      </c>
      <c r="V27" s="73" t="str">
        <f t="shared" si="3"/>
        <v/>
      </c>
    </row>
    <row r="28" spans="1:22">
      <c r="A28" s="23">
        <v>20</v>
      </c>
      <c r="B28" s="26"/>
      <c r="C28" s="26"/>
      <c r="D28" s="26"/>
      <c r="E28" s="27"/>
      <c r="F28" s="74"/>
      <c r="G28" s="81"/>
      <c r="H28" s="85"/>
      <c r="I28" s="158"/>
      <c r="J28" s="105"/>
      <c r="K28" s="88"/>
      <c r="L28" s="74"/>
      <c r="M28" s="231"/>
      <c r="N28" s="27"/>
      <c r="O28" s="234"/>
      <c r="P28" s="229" t="str">
        <f t="shared" si="4"/>
        <v/>
      </c>
      <c r="T28" s="255">
        <f t="shared" si="1"/>
        <v>0</v>
      </c>
      <c r="U28" s="237" t="str">
        <f t="shared" si="2"/>
        <v/>
      </c>
      <c r="V28" s="73" t="str">
        <f t="shared" si="3"/>
        <v/>
      </c>
    </row>
    <row r="29" spans="1:22">
      <c r="A29" s="23">
        <v>21</v>
      </c>
      <c r="B29" s="26"/>
      <c r="C29" s="26"/>
      <c r="D29" s="26"/>
      <c r="E29" s="27"/>
      <c r="F29" s="74"/>
      <c r="G29" s="81"/>
      <c r="H29" s="85"/>
      <c r="I29" s="158"/>
      <c r="J29" s="105"/>
      <c r="K29" s="88"/>
      <c r="L29" s="74"/>
      <c r="M29" s="231"/>
      <c r="N29" s="27"/>
      <c r="O29" s="234"/>
      <c r="P29" s="229" t="str">
        <f t="shared" si="4"/>
        <v/>
      </c>
      <c r="T29" s="255">
        <f t="shared" si="1"/>
        <v>0</v>
      </c>
      <c r="U29" s="237" t="str">
        <f t="shared" si="2"/>
        <v/>
      </c>
      <c r="V29" s="73" t="str">
        <f t="shared" si="3"/>
        <v/>
      </c>
    </row>
    <row r="30" spans="1:22">
      <c r="A30" s="23">
        <v>22</v>
      </c>
      <c r="B30" s="26"/>
      <c r="C30" s="26"/>
      <c r="D30" s="26"/>
      <c r="E30" s="27"/>
      <c r="F30" s="74"/>
      <c r="G30" s="81"/>
      <c r="H30" s="85"/>
      <c r="I30" s="158"/>
      <c r="J30" s="105"/>
      <c r="K30" s="88"/>
      <c r="L30" s="74"/>
      <c r="M30" s="231"/>
      <c r="N30" s="27"/>
      <c r="O30" s="234"/>
      <c r="P30" s="229" t="str">
        <f t="shared" si="4"/>
        <v/>
      </c>
      <c r="T30" s="255">
        <f t="shared" si="1"/>
        <v>0</v>
      </c>
      <c r="U30" s="237" t="str">
        <f t="shared" si="2"/>
        <v/>
      </c>
      <c r="V30" s="73" t="str">
        <f t="shared" si="3"/>
        <v/>
      </c>
    </row>
    <row r="31" spans="1:22">
      <c r="A31" s="23">
        <v>23</v>
      </c>
      <c r="B31" s="26"/>
      <c r="C31" s="26"/>
      <c r="D31" s="26"/>
      <c r="E31" s="27"/>
      <c r="F31" s="74"/>
      <c r="G31" s="81"/>
      <c r="H31" s="85"/>
      <c r="I31" s="158"/>
      <c r="J31" s="105"/>
      <c r="K31" s="88"/>
      <c r="L31" s="74"/>
      <c r="M31" s="231"/>
      <c r="N31" s="27"/>
      <c r="O31" s="234"/>
      <c r="P31" s="229" t="str">
        <f t="shared" si="4"/>
        <v/>
      </c>
      <c r="T31" s="255">
        <f t="shared" si="1"/>
        <v>0</v>
      </c>
      <c r="U31" s="237" t="str">
        <f t="shared" si="2"/>
        <v/>
      </c>
      <c r="V31" s="73" t="str">
        <f t="shared" si="3"/>
        <v/>
      </c>
    </row>
    <row r="32" spans="1:22">
      <c r="A32" s="23">
        <v>24</v>
      </c>
      <c r="B32" s="26"/>
      <c r="C32" s="26"/>
      <c r="D32" s="26"/>
      <c r="E32" s="27"/>
      <c r="F32" s="74"/>
      <c r="G32" s="81"/>
      <c r="H32" s="85"/>
      <c r="I32" s="158"/>
      <c r="J32" s="105"/>
      <c r="K32" s="88"/>
      <c r="L32" s="74"/>
      <c r="M32" s="231"/>
      <c r="N32" s="27"/>
      <c r="O32" s="234"/>
      <c r="P32" s="229" t="str">
        <f t="shared" si="4"/>
        <v/>
      </c>
      <c r="T32" s="255">
        <f t="shared" si="1"/>
        <v>0</v>
      </c>
      <c r="U32" s="237" t="str">
        <f t="shared" si="2"/>
        <v/>
      </c>
      <c r="V32" s="73" t="str">
        <f t="shared" si="3"/>
        <v/>
      </c>
    </row>
    <row r="33" spans="1:22">
      <c r="A33" s="23">
        <v>25</v>
      </c>
      <c r="B33" s="26"/>
      <c r="C33" s="26"/>
      <c r="D33" s="26"/>
      <c r="E33" s="27"/>
      <c r="F33" s="74"/>
      <c r="G33" s="81"/>
      <c r="H33" s="85"/>
      <c r="I33" s="158"/>
      <c r="J33" s="105"/>
      <c r="K33" s="88"/>
      <c r="L33" s="74"/>
      <c r="M33" s="231"/>
      <c r="N33" s="27"/>
      <c r="O33" s="234"/>
      <c r="P33" s="229" t="str">
        <f t="shared" si="4"/>
        <v/>
      </c>
      <c r="T33" s="255">
        <f t="shared" si="1"/>
        <v>0</v>
      </c>
      <c r="U33" s="237" t="str">
        <f t="shared" si="2"/>
        <v/>
      </c>
      <c r="V33" s="73" t="str">
        <f t="shared" si="3"/>
        <v/>
      </c>
    </row>
    <row r="34" spans="1:22">
      <c r="A34" s="23">
        <v>26</v>
      </c>
      <c r="B34" s="26"/>
      <c r="C34" s="26"/>
      <c r="D34" s="26"/>
      <c r="E34" s="27"/>
      <c r="F34" s="74"/>
      <c r="G34" s="81"/>
      <c r="H34" s="85"/>
      <c r="I34" s="158"/>
      <c r="J34" s="105"/>
      <c r="K34" s="88"/>
      <c r="L34" s="74"/>
      <c r="M34" s="231"/>
      <c r="N34" s="27"/>
      <c r="O34" s="234"/>
      <c r="P34" s="229" t="str">
        <f t="shared" si="4"/>
        <v/>
      </c>
      <c r="T34" s="255">
        <f t="shared" si="1"/>
        <v>0</v>
      </c>
      <c r="U34" s="237" t="str">
        <f t="shared" si="2"/>
        <v/>
      </c>
      <c r="V34" s="73" t="str">
        <f t="shared" si="3"/>
        <v/>
      </c>
    </row>
    <row r="35" spans="1:22">
      <c r="A35" s="23">
        <v>27</v>
      </c>
      <c r="B35" s="26"/>
      <c r="C35" s="26"/>
      <c r="D35" s="26"/>
      <c r="E35" s="27"/>
      <c r="F35" s="74"/>
      <c r="G35" s="81"/>
      <c r="H35" s="85"/>
      <c r="I35" s="158"/>
      <c r="J35" s="105"/>
      <c r="K35" s="88"/>
      <c r="L35" s="74"/>
      <c r="M35" s="231"/>
      <c r="N35" s="27"/>
      <c r="O35" s="234"/>
      <c r="P35" s="229" t="str">
        <f t="shared" si="4"/>
        <v/>
      </c>
      <c r="T35" s="255">
        <f t="shared" si="1"/>
        <v>0</v>
      </c>
      <c r="U35" s="237" t="str">
        <f t="shared" si="2"/>
        <v/>
      </c>
      <c r="V35" s="73" t="str">
        <f t="shared" si="3"/>
        <v/>
      </c>
    </row>
    <row r="36" spans="1:22">
      <c r="A36" s="23">
        <v>28</v>
      </c>
      <c r="B36" s="26"/>
      <c r="C36" s="26"/>
      <c r="D36" s="26"/>
      <c r="E36" s="27"/>
      <c r="F36" s="74"/>
      <c r="G36" s="81"/>
      <c r="H36" s="85"/>
      <c r="I36" s="158"/>
      <c r="J36" s="105"/>
      <c r="K36" s="88"/>
      <c r="L36" s="74"/>
      <c r="M36" s="231"/>
      <c r="N36" s="27"/>
      <c r="O36" s="234"/>
      <c r="P36" s="229" t="str">
        <f t="shared" si="4"/>
        <v/>
      </c>
      <c r="T36" s="255">
        <f t="shared" si="1"/>
        <v>0</v>
      </c>
      <c r="U36" s="237" t="str">
        <f t="shared" si="2"/>
        <v/>
      </c>
      <c r="V36" s="73" t="str">
        <f t="shared" si="3"/>
        <v/>
      </c>
    </row>
    <row r="37" spans="1:22">
      <c r="A37" s="23">
        <v>29</v>
      </c>
      <c r="B37" s="26"/>
      <c r="C37" s="26"/>
      <c r="D37" s="26"/>
      <c r="E37" s="27"/>
      <c r="F37" s="74"/>
      <c r="G37" s="81"/>
      <c r="H37" s="85"/>
      <c r="I37" s="158"/>
      <c r="J37" s="105"/>
      <c r="K37" s="88"/>
      <c r="L37" s="74"/>
      <c r="M37" s="231"/>
      <c r="N37" s="27"/>
      <c r="O37" s="234"/>
      <c r="P37" s="229" t="str">
        <f t="shared" si="4"/>
        <v/>
      </c>
      <c r="T37" s="255">
        <f t="shared" si="1"/>
        <v>0</v>
      </c>
      <c r="U37" s="237" t="str">
        <f t="shared" si="2"/>
        <v/>
      </c>
      <c r="V37" s="73" t="str">
        <f t="shared" si="3"/>
        <v/>
      </c>
    </row>
    <row r="38" spans="1:22">
      <c r="A38" s="23">
        <v>30</v>
      </c>
      <c r="B38" s="26"/>
      <c r="C38" s="26"/>
      <c r="D38" s="26"/>
      <c r="E38" s="27"/>
      <c r="F38" s="74"/>
      <c r="G38" s="81"/>
      <c r="H38" s="85"/>
      <c r="I38" s="158"/>
      <c r="J38" s="105"/>
      <c r="K38" s="88"/>
      <c r="L38" s="74"/>
      <c r="M38" s="231"/>
      <c r="N38" s="27"/>
      <c r="O38" s="234"/>
      <c r="P38" s="229" t="str">
        <f t="shared" si="4"/>
        <v/>
      </c>
      <c r="T38" s="255">
        <f t="shared" si="1"/>
        <v>0</v>
      </c>
      <c r="U38" s="237" t="str">
        <f t="shared" si="2"/>
        <v/>
      </c>
      <c r="V38" s="73" t="str">
        <f t="shared" si="3"/>
        <v/>
      </c>
    </row>
    <row r="39" spans="1:22">
      <c r="A39" s="23">
        <v>31</v>
      </c>
      <c r="B39" s="26"/>
      <c r="C39" s="26"/>
      <c r="D39" s="26"/>
      <c r="E39" s="27"/>
      <c r="F39" s="74"/>
      <c r="G39" s="81"/>
      <c r="H39" s="85"/>
      <c r="I39" s="158"/>
      <c r="J39" s="105"/>
      <c r="K39" s="88"/>
      <c r="L39" s="74"/>
      <c r="M39" s="231"/>
      <c r="N39" s="27"/>
      <c r="O39" s="234"/>
      <c r="P39" s="229" t="str">
        <f t="shared" si="4"/>
        <v/>
      </c>
      <c r="T39" s="255">
        <f t="shared" si="1"/>
        <v>0</v>
      </c>
      <c r="U39" s="237" t="str">
        <f t="shared" si="2"/>
        <v/>
      </c>
      <c r="V39" s="73" t="str">
        <f t="shared" si="3"/>
        <v/>
      </c>
    </row>
    <row r="40" spans="1:22">
      <c r="A40" s="23">
        <v>32</v>
      </c>
      <c r="B40" s="26"/>
      <c r="C40" s="26"/>
      <c r="D40" s="26"/>
      <c r="E40" s="27"/>
      <c r="F40" s="74"/>
      <c r="G40" s="81"/>
      <c r="H40" s="85"/>
      <c r="I40" s="158"/>
      <c r="J40" s="105"/>
      <c r="K40" s="88"/>
      <c r="L40" s="74"/>
      <c r="M40" s="231"/>
      <c r="N40" s="27"/>
      <c r="O40" s="234"/>
      <c r="P40" s="229" t="str">
        <f t="shared" si="4"/>
        <v/>
      </c>
      <c r="T40" s="255">
        <f t="shared" si="1"/>
        <v>0</v>
      </c>
      <c r="U40" s="237" t="str">
        <f t="shared" si="2"/>
        <v/>
      </c>
      <c r="V40" s="73" t="str">
        <f t="shared" si="3"/>
        <v/>
      </c>
    </row>
    <row r="41" spans="1:22">
      <c r="A41" s="23">
        <v>33</v>
      </c>
      <c r="B41" s="26"/>
      <c r="C41" s="26"/>
      <c r="D41" s="26"/>
      <c r="E41" s="27"/>
      <c r="F41" s="74"/>
      <c r="G41" s="81"/>
      <c r="H41" s="85"/>
      <c r="I41" s="158"/>
      <c r="J41" s="105"/>
      <c r="K41" s="88"/>
      <c r="L41" s="74"/>
      <c r="M41" s="231"/>
      <c r="N41" s="27"/>
      <c r="O41" s="234"/>
      <c r="P41" s="229" t="str">
        <f t="shared" si="4"/>
        <v/>
      </c>
      <c r="T41" s="255">
        <f t="shared" si="1"/>
        <v>0</v>
      </c>
      <c r="U41" s="237" t="str">
        <f t="shared" si="2"/>
        <v/>
      </c>
      <c r="V41" s="73" t="str">
        <f t="shared" si="3"/>
        <v/>
      </c>
    </row>
    <row r="42" spans="1:22">
      <c r="A42" s="23">
        <v>34</v>
      </c>
      <c r="B42" s="26"/>
      <c r="C42" s="26"/>
      <c r="D42" s="26"/>
      <c r="E42" s="27"/>
      <c r="F42" s="74"/>
      <c r="G42" s="81"/>
      <c r="H42" s="85"/>
      <c r="I42" s="158"/>
      <c r="J42" s="105"/>
      <c r="K42" s="88"/>
      <c r="L42" s="74"/>
      <c r="M42" s="231"/>
      <c r="N42" s="27"/>
      <c r="O42" s="234"/>
      <c r="P42" s="229" t="str">
        <f t="shared" si="4"/>
        <v/>
      </c>
      <c r="T42" s="255">
        <f t="shared" si="1"/>
        <v>0</v>
      </c>
      <c r="U42" s="237" t="str">
        <f t="shared" si="2"/>
        <v/>
      </c>
      <c r="V42" s="73" t="str">
        <f t="shared" si="3"/>
        <v/>
      </c>
    </row>
    <row r="43" spans="1:22">
      <c r="A43" s="23">
        <v>35</v>
      </c>
      <c r="B43" s="26"/>
      <c r="C43" s="26"/>
      <c r="D43" s="26"/>
      <c r="E43" s="27"/>
      <c r="F43" s="74"/>
      <c r="G43" s="81"/>
      <c r="H43" s="85"/>
      <c r="I43" s="158"/>
      <c r="J43" s="105"/>
      <c r="K43" s="88"/>
      <c r="L43" s="74"/>
      <c r="M43" s="231"/>
      <c r="N43" s="27"/>
      <c r="O43" s="234"/>
      <c r="P43" s="229" t="str">
        <f t="shared" si="4"/>
        <v/>
      </c>
      <c r="T43" s="255">
        <f t="shared" si="1"/>
        <v>0</v>
      </c>
      <c r="U43" s="237" t="str">
        <f t="shared" si="2"/>
        <v/>
      </c>
      <c r="V43" s="73" t="str">
        <f t="shared" si="3"/>
        <v/>
      </c>
    </row>
    <row r="44" spans="1:22">
      <c r="A44" s="23">
        <v>36</v>
      </c>
      <c r="B44" s="26"/>
      <c r="C44" s="26"/>
      <c r="D44" s="26"/>
      <c r="E44" s="27"/>
      <c r="F44" s="74"/>
      <c r="G44" s="81"/>
      <c r="H44" s="85"/>
      <c r="I44" s="158"/>
      <c r="J44" s="105"/>
      <c r="K44" s="88"/>
      <c r="L44" s="74"/>
      <c r="M44" s="231"/>
      <c r="N44" s="27"/>
      <c r="O44" s="234"/>
      <c r="P44" s="229" t="str">
        <f t="shared" si="4"/>
        <v/>
      </c>
      <c r="T44" s="255">
        <f t="shared" si="1"/>
        <v>0</v>
      </c>
      <c r="U44" s="237" t="str">
        <f t="shared" si="2"/>
        <v/>
      </c>
      <c r="V44" s="73" t="str">
        <f t="shared" si="3"/>
        <v/>
      </c>
    </row>
    <row r="45" spans="1:22">
      <c r="A45" s="23">
        <v>37</v>
      </c>
      <c r="B45" s="26"/>
      <c r="C45" s="26"/>
      <c r="D45" s="26"/>
      <c r="E45" s="27"/>
      <c r="F45" s="74"/>
      <c r="G45" s="81"/>
      <c r="H45" s="85"/>
      <c r="I45" s="158"/>
      <c r="J45" s="105"/>
      <c r="K45" s="88"/>
      <c r="L45" s="74"/>
      <c r="M45" s="231"/>
      <c r="N45" s="27"/>
      <c r="O45" s="234"/>
      <c r="P45" s="229" t="str">
        <f t="shared" si="4"/>
        <v/>
      </c>
      <c r="T45" s="255">
        <f t="shared" si="1"/>
        <v>0</v>
      </c>
      <c r="U45" s="237" t="str">
        <f t="shared" si="2"/>
        <v/>
      </c>
      <c r="V45" s="73" t="str">
        <f t="shared" si="3"/>
        <v/>
      </c>
    </row>
    <row r="46" spans="1:22">
      <c r="A46" s="23">
        <v>38</v>
      </c>
      <c r="B46" s="26"/>
      <c r="C46" s="26"/>
      <c r="D46" s="26"/>
      <c r="E46" s="27"/>
      <c r="F46" s="74"/>
      <c r="G46" s="81"/>
      <c r="H46" s="85"/>
      <c r="I46" s="158"/>
      <c r="J46" s="105"/>
      <c r="K46" s="88"/>
      <c r="L46" s="74"/>
      <c r="M46" s="231"/>
      <c r="N46" s="27"/>
      <c r="O46" s="234"/>
      <c r="P46" s="229" t="str">
        <f t="shared" si="4"/>
        <v/>
      </c>
      <c r="T46" s="255">
        <f t="shared" si="1"/>
        <v>0</v>
      </c>
      <c r="U46" s="237" t="str">
        <f t="shared" si="2"/>
        <v/>
      </c>
      <c r="V46" s="73" t="str">
        <f t="shared" si="3"/>
        <v/>
      </c>
    </row>
    <row r="47" spans="1:22">
      <c r="A47" s="23">
        <v>39</v>
      </c>
      <c r="B47" s="26"/>
      <c r="C47" s="26"/>
      <c r="D47" s="26"/>
      <c r="E47" s="27"/>
      <c r="F47" s="74"/>
      <c r="G47" s="81"/>
      <c r="H47" s="85"/>
      <c r="I47" s="158"/>
      <c r="J47" s="105"/>
      <c r="K47" s="88"/>
      <c r="L47" s="74"/>
      <c r="M47" s="231"/>
      <c r="N47" s="27"/>
      <c r="O47" s="234"/>
      <c r="P47" s="229" t="str">
        <f t="shared" si="4"/>
        <v/>
      </c>
      <c r="T47" s="255">
        <f t="shared" si="1"/>
        <v>0</v>
      </c>
      <c r="U47" s="237" t="str">
        <f t="shared" si="2"/>
        <v/>
      </c>
      <c r="V47" s="73" t="str">
        <f t="shared" si="3"/>
        <v/>
      </c>
    </row>
    <row r="48" spans="1:22">
      <c r="A48" s="23">
        <v>40</v>
      </c>
      <c r="B48" s="26"/>
      <c r="C48" s="26"/>
      <c r="D48" s="26"/>
      <c r="E48" s="27"/>
      <c r="F48" s="74"/>
      <c r="G48" s="81"/>
      <c r="H48" s="85"/>
      <c r="I48" s="158"/>
      <c r="J48" s="105"/>
      <c r="K48" s="88"/>
      <c r="L48" s="74"/>
      <c r="M48" s="231"/>
      <c r="N48" s="27"/>
      <c r="O48" s="234"/>
      <c r="P48" s="229" t="str">
        <f t="shared" si="4"/>
        <v/>
      </c>
      <c r="T48" s="255">
        <f t="shared" si="1"/>
        <v>0</v>
      </c>
      <c r="U48" s="237" t="str">
        <f t="shared" si="2"/>
        <v/>
      </c>
      <c r="V48" s="73" t="str">
        <f t="shared" si="3"/>
        <v/>
      </c>
    </row>
    <row r="49" spans="1:22">
      <c r="A49" s="23">
        <v>41</v>
      </c>
      <c r="B49" s="26"/>
      <c r="C49" s="26"/>
      <c r="D49" s="26"/>
      <c r="E49" s="27"/>
      <c r="F49" s="74"/>
      <c r="G49" s="81"/>
      <c r="H49" s="85"/>
      <c r="I49" s="158"/>
      <c r="J49" s="105"/>
      <c r="K49" s="88"/>
      <c r="L49" s="74"/>
      <c r="M49" s="231"/>
      <c r="N49" s="27"/>
      <c r="O49" s="234"/>
      <c r="P49" s="229" t="str">
        <f t="shared" si="4"/>
        <v/>
      </c>
      <c r="T49" s="255">
        <f t="shared" si="1"/>
        <v>0</v>
      </c>
      <c r="U49" s="237" t="str">
        <f t="shared" si="2"/>
        <v/>
      </c>
      <c r="V49" s="73" t="str">
        <f t="shared" si="3"/>
        <v/>
      </c>
    </row>
    <row r="50" spans="1:22">
      <c r="A50" s="23">
        <v>42</v>
      </c>
      <c r="B50" s="26"/>
      <c r="C50" s="26"/>
      <c r="D50" s="26"/>
      <c r="E50" s="27"/>
      <c r="F50" s="74"/>
      <c r="G50" s="81"/>
      <c r="H50" s="85"/>
      <c r="I50" s="158"/>
      <c r="J50" s="105"/>
      <c r="K50" s="88"/>
      <c r="L50" s="74"/>
      <c r="M50" s="231"/>
      <c r="N50" s="27"/>
      <c r="O50" s="234"/>
      <c r="P50" s="229" t="str">
        <f t="shared" si="4"/>
        <v/>
      </c>
      <c r="T50" s="255">
        <f t="shared" si="1"/>
        <v>0</v>
      </c>
      <c r="U50" s="237" t="str">
        <f t="shared" si="2"/>
        <v/>
      </c>
      <c r="V50" s="73" t="str">
        <f t="shared" si="3"/>
        <v/>
      </c>
    </row>
    <row r="51" spans="1:22">
      <c r="A51" s="23">
        <v>43</v>
      </c>
      <c r="B51" s="26"/>
      <c r="C51" s="26"/>
      <c r="D51" s="26"/>
      <c r="E51" s="27"/>
      <c r="F51" s="74"/>
      <c r="G51" s="81"/>
      <c r="H51" s="85"/>
      <c r="I51" s="158"/>
      <c r="J51" s="105"/>
      <c r="K51" s="88"/>
      <c r="L51" s="74"/>
      <c r="M51" s="231"/>
      <c r="N51" s="27"/>
      <c r="O51" s="234"/>
      <c r="P51" s="229" t="str">
        <f t="shared" si="4"/>
        <v/>
      </c>
      <c r="T51" s="255">
        <f t="shared" si="1"/>
        <v>0</v>
      </c>
      <c r="U51" s="237" t="str">
        <f t="shared" si="2"/>
        <v/>
      </c>
      <c r="V51" s="73" t="str">
        <f t="shared" si="3"/>
        <v/>
      </c>
    </row>
    <row r="52" spans="1:22">
      <c r="A52" s="23">
        <v>44</v>
      </c>
      <c r="B52" s="26"/>
      <c r="C52" s="26"/>
      <c r="D52" s="26"/>
      <c r="E52" s="27"/>
      <c r="F52" s="74"/>
      <c r="G52" s="81"/>
      <c r="H52" s="85"/>
      <c r="I52" s="158"/>
      <c r="J52" s="105"/>
      <c r="K52" s="88"/>
      <c r="L52" s="74"/>
      <c r="M52" s="231"/>
      <c r="N52" s="27"/>
      <c r="O52" s="234"/>
      <c r="P52" s="229" t="str">
        <f t="shared" si="4"/>
        <v/>
      </c>
      <c r="T52" s="255">
        <f t="shared" si="1"/>
        <v>0</v>
      </c>
      <c r="U52" s="237" t="str">
        <f t="shared" si="2"/>
        <v/>
      </c>
      <c r="V52" s="73" t="str">
        <f t="shared" si="3"/>
        <v/>
      </c>
    </row>
    <row r="53" spans="1:22">
      <c r="A53" s="23">
        <v>45</v>
      </c>
      <c r="B53" s="26"/>
      <c r="C53" s="26"/>
      <c r="D53" s="26"/>
      <c r="E53" s="27"/>
      <c r="F53" s="74"/>
      <c r="G53" s="81"/>
      <c r="H53" s="85"/>
      <c r="I53" s="158"/>
      <c r="J53" s="105"/>
      <c r="K53" s="88"/>
      <c r="L53" s="74"/>
      <c r="M53" s="231"/>
      <c r="N53" s="27"/>
      <c r="O53" s="234"/>
      <c r="P53" s="229" t="str">
        <f t="shared" si="4"/>
        <v/>
      </c>
      <c r="T53" s="255">
        <f t="shared" si="1"/>
        <v>0</v>
      </c>
      <c r="U53" s="237" t="str">
        <f t="shared" si="2"/>
        <v/>
      </c>
      <c r="V53" s="73" t="str">
        <f t="shared" si="3"/>
        <v/>
      </c>
    </row>
    <row r="54" spans="1:22">
      <c r="A54" s="23">
        <v>46</v>
      </c>
      <c r="B54" s="26"/>
      <c r="C54" s="26"/>
      <c r="D54" s="26"/>
      <c r="E54" s="27"/>
      <c r="F54" s="74"/>
      <c r="G54" s="81"/>
      <c r="H54" s="85"/>
      <c r="I54" s="158"/>
      <c r="J54" s="105"/>
      <c r="K54" s="88"/>
      <c r="L54" s="74"/>
      <c r="M54" s="231"/>
      <c r="N54" s="27"/>
      <c r="O54" s="234"/>
      <c r="P54" s="229" t="str">
        <f t="shared" si="4"/>
        <v/>
      </c>
      <c r="T54" s="255">
        <f t="shared" si="1"/>
        <v>0</v>
      </c>
      <c r="U54" s="237" t="str">
        <f t="shared" si="2"/>
        <v/>
      </c>
      <c r="V54" s="73" t="str">
        <f t="shared" si="3"/>
        <v/>
      </c>
    </row>
    <row r="55" spans="1:22">
      <c r="A55" s="23">
        <v>47</v>
      </c>
      <c r="B55" s="26"/>
      <c r="C55" s="26"/>
      <c r="D55" s="26"/>
      <c r="E55" s="27"/>
      <c r="F55" s="74"/>
      <c r="G55" s="81"/>
      <c r="H55" s="85"/>
      <c r="I55" s="158"/>
      <c r="J55" s="105"/>
      <c r="K55" s="88"/>
      <c r="L55" s="74"/>
      <c r="M55" s="231"/>
      <c r="N55" s="27"/>
      <c r="O55" s="234"/>
      <c r="P55" s="229" t="str">
        <f t="shared" si="4"/>
        <v/>
      </c>
      <c r="T55" s="255">
        <f t="shared" si="1"/>
        <v>0</v>
      </c>
      <c r="U55" s="237" t="str">
        <f t="shared" si="2"/>
        <v/>
      </c>
      <c r="V55" s="73" t="str">
        <f t="shared" si="3"/>
        <v/>
      </c>
    </row>
    <row r="56" spans="1:22">
      <c r="A56" s="23">
        <v>48</v>
      </c>
      <c r="B56" s="26"/>
      <c r="C56" s="26"/>
      <c r="D56" s="26"/>
      <c r="E56" s="27"/>
      <c r="F56" s="74"/>
      <c r="G56" s="81"/>
      <c r="H56" s="85"/>
      <c r="I56" s="158"/>
      <c r="J56" s="105"/>
      <c r="K56" s="88"/>
      <c r="L56" s="74"/>
      <c r="M56" s="231"/>
      <c r="N56" s="27"/>
      <c r="O56" s="234"/>
      <c r="P56" s="229" t="str">
        <f t="shared" si="4"/>
        <v/>
      </c>
      <c r="T56" s="255">
        <f t="shared" si="1"/>
        <v>0</v>
      </c>
      <c r="U56" s="237" t="str">
        <f t="shared" si="2"/>
        <v/>
      </c>
      <c r="V56" s="73" t="str">
        <f t="shared" si="3"/>
        <v/>
      </c>
    </row>
    <row r="57" spans="1:22">
      <c r="A57" s="23">
        <v>49</v>
      </c>
      <c r="B57" s="26"/>
      <c r="C57" s="26"/>
      <c r="D57" s="26"/>
      <c r="E57" s="27"/>
      <c r="F57" s="74"/>
      <c r="G57" s="81"/>
      <c r="H57" s="85"/>
      <c r="I57" s="158"/>
      <c r="J57" s="105"/>
      <c r="K57" s="88"/>
      <c r="L57" s="74"/>
      <c r="M57" s="231"/>
      <c r="N57" s="27"/>
      <c r="O57" s="234"/>
      <c r="P57" s="229" t="str">
        <f t="shared" si="4"/>
        <v/>
      </c>
      <c r="T57" s="255">
        <f t="shared" si="1"/>
        <v>0</v>
      </c>
      <c r="U57" s="237" t="str">
        <f t="shared" si="2"/>
        <v/>
      </c>
      <c r="V57" s="73" t="str">
        <f t="shared" si="3"/>
        <v/>
      </c>
    </row>
    <row r="58" spans="1:22">
      <c r="A58" s="23">
        <v>50</v>
      </c>
      <c r="B58" s="26"/>
      <c r="C58" s="26"/>
      <c r="D58" s="26"/>
      <c r="E58" s="27"/>
      <c r="F58" s="74"/>
      <c r="G58" s="81"/>
      <c r="H58" s="85"/>
      <c r="I58" s="158"/>
      <c r="J58" s="105"/>
      <c r="K58" s="88"/>
      <c r="L58" s="74"/>
      <c r="M58" s="231"/>
      <c r="N58" s="27"/>
      <c r="O58" s="234"/>
      <c r="P58" s="229" t="str">
        <f t="shared" si="4"/>
        <v/>
      </c>
      <c r="T58" s="255">
        <f t="shared" si="1"/>
        <v>0</v>
      </c>
      <c r="U58" s="237" t="str">
        <f t="shared" si="2"/>
        <v/>
      </c>
      <c r="V58" s="73" t="str">
        <f t="shared" si="3"/>
        <v/>
      </c>
    </row>
    <row r="59" spans="1:22">
      <c r="A59" s="23">
        <v>51</v>
      </c>
      <c r="B59" s="26"/>
      <c r="C59" s="26"/>
      <c r="D59" s="26"/>
      <c r="E59" s="27"/>
      <c r="F59" s="74"/>
      <c r="G59" s="81"/>
      <c r="H59" s="85"/>
      <c r="I59" s="158"/>
      <c r="J59" s="105"/>
      <c r="K59" s="88"/>
      <c r="L59" s="74"/>
      <c r="M59" s="231"/>
      <c r="N59" s="27"/>
      <c r="O59" s="234"/>
      <c r="P59" s="229" t="str">
        <f t="shared" si="4"/>
        <v/>
      </c>
      <c r="T59" s="255">
        <f t="shared" si="1"/>
        <v>0</v>
      </c>
      <c r="U59" s="237" t="str">
        <f t="shared" si="2"/>
        <v/>
      </c>
      <c r="V59" s="73" t="str">
        <f t="shared" si="3"/>
        <v/>
      </c>
    </row>
    <row r="60" spans="1:22">
      <c r="A60" s="23">
        <v>52</v>
      </c>
      <c r="B60" s="26"/>
      <c r="C60" s="26"/>
      <c r="D60" s="26"/>
      <c r="E60" s="27"/>
      <c r="F60" s="74"/>
      <c r="G60" s="81"/>
      <c r="H60" s="85"/>
      <c r="I60" s="158"/>
      <c r="J60" s="105"/>
      <c r="K60" s="88"/>
      <c r="L60" s="74"/>
      <c r="M60" s="231"/>
      <c r="N60" s="27"/>
      <c r="O60" s="234"/>
      <c r="P60" s="229" t="str">
        <f t="shared" si="4"/>
        <v/>
      </c>
      <c r="T60" s="255">
        <f t="shared" si="1"/>
        <v>0</v>
      </c>
      <c r="U60" s="237" t="str">
        <f t="shared" si="2"/>
        <v/>
      </c>
      <c r="V60" s="73" t="str">
        <f t="shared" si="3"/>
        <v/>
      </c>
    </row>
    <row r="61" spans="1:22">
      <c r="A61" s="23">
        <v>53</v>
      </c>
      <c r="B61" s="26"/>
      <c r="C61" s="26"/>
      <c r="D61" s="26"/>
      <c r="E61" s="27"/>
      <c r="F61" s="74"/>
      <c r="G61" s="81"/>
      <c r="H61" s="85"/>
      <c r="I61" s="158"/>
      <c r="J61" s="105"/>
      <c r="K61" s="88"/>
      <c r="L61" s="74"/>
      <c r="M61" s="231"/>
      <c r="N61" s="27"/>
      <c r="O61" s="234"/>
      <c r="P61" s="229" t="str">
        <f t="shared" si="4"/>
        <v/>
      </c>
      <c r="T61" s="255">
        <f t="shared" si="1"/>
        <v>0</v>
      </c>
      <c r="U61" s="237" t="str">
        <f t="shared" si="2"/>
        <v/>
      </c>
      <c r="V61" s="73" t="str">
        <f t="shared" si="3"/>
        <v/>
      </c>
    </row>
    <row r="62" spans="1:22">
      <c r="A62" s="23">
        <v>54</v>
      </c>
      <c r="B62" s="26"/>
      <c r="C62" s="26"/>
      <c r="D62" s="26"/>
      <c r="E62" s="27"/>
      <c r="F62" s="74"/>
      <c r="G62" s="81"/>
      <c r="H62" s="85"/>
      <c r="I62" s="158"/>
      <c r="J62" s="105"/>
      <c r="K62" s="88"/>
      <c r="L62" s="74"/>
      <c r="M62" s="231"/>
      <c r="N62" s="27"/>
      <c r="O62" s="234"/>
      <c r="P62" s="229" t="str">
        <f t="shared" si="4"/>
        <v/>
      </c>
      <c r="T62" s="255">
        <f t="shared" si="1"/>
        <v>0</v>
      </c>
      <c r="U62" s="237" t="str">
        <f t="shared" si="2"/>
        <v/>
      </c>
      <c r="V62" s="73" t="str">
        <f t="shared" si="3"/>
        <v/>
      </c>
    </row>
    <row r="63" spans="1:22">
      <c r="A63" s="23">
        <v>55</v>
      </c>
      <c r="B63" s="26"/>
      <c r="C63" s="26"/>
      <c r="D63" s="26"/>
      <c r="E63" s="27"/>
      <c r="F63" s="74"/>
      <c r="G63" s="81"/>
      <c r="H63" s="85"/>
      <c r="I63" s="158"/>
      <c r="J63" s="105"/>
      <c r="K63" s="88"/>
      <c r="L63" s="74"/>
      <c r="M63" s="231"/>
      <c r="N63" s="27"/>
      <c r="O63" s="234"/>
      <c r="P63" s="229" t="str">
        <f t="shared" si="4"/>
        <v/>
      </c>
      <c r="T63" s="255">
        <f t="shared" si="1"/>
        <v>0</v>
      </c>
      <c r="U63" s="237" t="str">
        <f t="shared" si="2"/>
        <v/>
      </c>
      <c r="V63" s="73" t="str">
        <f t="shared" si="3"/>
        <v/>
      </c>
    </row>
    <row r="64" spans="1:22">
      <c r="A64" s="23">
        <v>56</v>
      </c>
      <c r="B64" s="26"/>
      <c r="C64" s="26"/>
      <c r="D64" s="26"/>
      <c r="E64" s="27"/>
      <c r="F64" s="74"/>
      <c r="G64" s="81"/>
      <c r="H64" s="85"/>
      <c r="I64" s="158"/>
      <c r="J64" s="105"/>
      <c r="K64" s="88"/>
      <c r="L64" s="74"/>
      <c r="M64" s="231"/>
      <c r="N64" s="27"/>
      <c r="O64" s="234"/>
      <c r="P64" s="229" t="str">
        <f t="shared" si="4"/>
        <v/>
      </c>
      <c r="T64" s="255">
        <f t="shared" si="1"/>
        <v>0</v>
      </c>
      <c r="U64" s="237" t="str">
        <f t="shared" si="2"/>
        <v/>
      </c>
      <c r="V64" s="73" t="str">
        <f t="shared" si="3"/>
        <v/>
      </c>
    </row>
    <row r="65" spans="1:22">
      <c r="A65" s="23">
        <v>57</v>
      </c>
      <c r="B65" s="26"/>
      <c r="C65" s="26"/>
      <c r="D65" s="26"/>
      <c r="E65" s="27"/>
      <c r="F65" s="74"/>
      <c r="G65" s="81"/>
      <c r="H65" s="85"/>
      <c r="I65" s="158"/>
      <c r="J65" s="105"/>
      <c r="K65" s="88"/>
      <c r="L65" s="74"/>
      <c r="M65" s="231"/>
      <c r="N65" s="27"/>
      <c r="O65" s="234"/>
      <c r="P65" s="229" t="str">
        <f t="shared" si="4"/>
        <v/>
      </c>
      <c r="T65" s="255">
        <f t="shared" si="1"/>
        <v>0</v>
      </c>
      <c r="U65" s="237" t="str">
        <f t="shared" si="2"/>
        <v/>
      </c>
      <c r="V65" s="73" t="str">
        <f t="shared" si="3"/>
        <v/>
      </c>
    </row>
    <row r="66" spans="1:22">
      <c r="A66" s="23">
        <v>58</v>
      </c>
      <c r="B66" s="26"/>
      <c r="C66" s="26"/>
      <c r="D66" s="26"/>
      <c r="E66" s="27"/>
      <c r="F66" s="74"/>
      <c r="G66" s="81"/>
      <c r="H66" s="85"/>
      <c r="I66" s="158"/>
      <c r="J66" s="105"/>
      <c r="K66" s="88"/>
      <c r="L66" s="74"/>
      <c r="M66" s="231"/>
      <c r="N66" s="27"/>
      <c r="O66" s="234"/>
      <c r="P66" s="229" t="str">
        <f t="shared" si="4"/>
        <v/>
      </c>
      <c r="T66" s="255">
        <f t="shared" si="1"/>
        <v>0</v>
      </c>
      <c r="U66" s="237" t="str">
        <f t="shared" si="2"/>
        <v/>
      </c>
      <c r="V66" s="73" t="str">
        <f t="shared" si="3"/>
        <v/>
      </c>
    </row>
    <row r="67" spans="1:22">
      <c r="A67" s="23">
        <v>59</v>
      </c>
      <c r="B67" s="26"/>
      <c r="C67" s="26"/>
      <c r="D67" s="26"/>
      <c r="E67" s="27"/>
      <c r="F67" s="74"/>
      <c r="G67" s="81"/>
      <c r="H67" s="85"/>
      <c r="I67" s="158"/>
      <c r="J67" s="105"/>
      <c r="K67" s="88"/>
      <c r="L67" s="74"/>
      <c r="M67" s="231"/>
      <c r="N67" s="27"/>
      <c r="O67" s="234"/>
      <c r="P67" s="229" t="str">
        <f t="shared" si="4"/>
        <v/>
      </c>
      <c r="T67" s="255">
        <f t="shared" si="1"/>
        <v>0</v>
      </c>
      <c r="U67" s="237" t="str">
        <f t="shared" si="2"/>
        <v/>
      </c>
      <c r="V67" s="73" t="str">
        <f t="shared" si="3"/>
        <v/>
      </c>
    </row>
    <row r="68" spans="1:22">
      <c r="A68" s="23">
        <v>60</v>
      </c>
      <c r="B68" s="26"/>
      <c r="C68" s="26"/>
      <c r="D68" s="26"/>
      <c r="E68" s="27"/>
      <c r="F68" s="74"/>
      <c r="G68" s="81"/>
      <c r="H68" s="85"/>
      <c r="I68" s="158"/>
      <c r="J68" s="105"/>
      <c r="K68" s="88"/>
      <c r="L68" s="74"/>
      <c r="M68" s="231"/>
      <c r="N68" s="27"/>
      <c r="O68" s="234"/>
      <c r="P68" s="229" t="str">
        <f t="shared" si="4"/>
        <v/>
      </c>
      <c r="T68" s="255">
        <f t="shared" si="1"/>
        <v>0</v>
      </c>
      <c r="U68" s="237" t="str">
        <f t="shared" si="2"/>
        <v/>
      </c>
      <c r="V68" s="73" t="str">
        <f t="shared" si="3"/>
        <v/>
      </c>
    </row>
    <row r="69" spans="1:22">
      <c r="A69" s="23">
        <v>61</v>
      </c>
      <c r="B69" s="26"/>
      <c r="C69" s="26"/>
      <c r="D69" s="26"/>
      <c r="E69" s="27"/>
      <c r="F69" s="74"/>
      <c r="G69" s="81"/>
      <c r="H69" s="85"/>
      <c r="I69" s="158"/>
      <c r="J69" s="105"/>
      <c r="K69" s="88"/>
      <c r="L69" s="74"/>
      <c r="M69" s="231"/>
      <c r="N69" s="27"/>
      <c r="O69" s="234"/>
      <c r="P69" s="229" t="str">
        <f t="shared" si="4"/>
        <v/>
      </c>
      <c r="T69" s="255">
        <f t="shared" si="1"/>
        <v>0</v>
      </c>
      <c r="U69" s="237" t="str">
        <f t="shared" si="2"/>
        <v/>
      </c>
      <c r="V69" s="73" t="str">
        <f t="shared" si="3"/>
        <v/>
      </c>
    </row>
    <row r="70" spans="1:22">
      <c r="A70" s="23">
        <v>62</v>
      </c>
      <c r="B70" s="26"/>
      <c r="C70" s="26"/>
      <c r="D70" s="26"/>
      <c r="E70" s="27"/>
      <c r="F70" s="74"/>
      <c r="G70" s="81"/>
      <c r="H70" s="85"/>
      <c r="I70" s="158"/>
      <c r="J70" s="105"/>
      <c r="K70" s="88"/>
      <c r="L70" s="74"/>
      <c r="M70" s="231"/>
      <c r="N70" s="27"/>
      <c r="O70" s="234"/>
      <c r="P70" s="229" t="str">
        <f t="shared" si="4"/>
        <v/>
      </c>
      <c r="T70" s="255">
        <f t="shared" si="1"/>
        <v>0</v>
      </c>
      <c r="U70" s="237" t="str">
        <f t="shared" si="2"/>
        <v/>
      </c>
      <c r="V70" s="73" t="str">
        <f t="shared" si="3"/>
        <v/>
      </c>
    </row>
    <row r="71" spans="1:22">
      <c r="A71" s="23">
        <v>63</v>
      </c>
      <c r="B71" s="26"/>
      <c r="C71" s="26"/>
      <c r="D71" s="26"/>
      <c r="E71" s="27"/>
      <c r="F71" s="74"/>
      <c r="G71" s="81"/>
      <c r="H71" s="85"/>
      <c r="I71" s="158"/>
      <c r="J71" s="105"/>
      <c r="K71" s="88"/>
      <c r="L71" s="74"/>
      <c r="M71" s="231"/>
      <c r="N71" s="27"/>
      <c r="O71" s="234"/>
      <c r="P71" s="229" t="str">
        <f t="shared" si="4"/>
        <v/>
      </c>
      <c r="T71" s="255">
        <f t="shared" si="1"/>
        <v>0</v>
      </c>
      <c r="U71" s="237" t="str">
        <f t="shared" si="2"/>
        <v/>
      </c>
      <c r="V71" s="73" t="str">
        <f t="shared" si="3"/>
        <v/>
      </c>
    </row>
    <row r="72" spans="1:22">
      <c r="A72" s="23">
        <v>64</v>
      </c>
      <c r="B72" s="26"/>
      <c r="C72" s="26"/>
      <c r="D72" s="26"/>
      <c r="E72" s="27"/>
      <c r="F72" s="74"/>
      <c r="G72" s="81"/>
      <c r="H72" s="85"/>
      <c r="I72" s="158"/>
      <c r="J72" s="105"/>
      <c r="K72" s="88"/>
      <c r="L72" s="74"/>
      <c r="M72" s="231"/>
      <c r="N72" s="27"/>
      <c r="O72" s="234"/>
      <c r="P72" s="229" t="str">
        <f t="shared" si="4"/>
        <v/>
      </c>
      <c r="T72" s="255">
        <f t="shared" si="1"/>
        <v>0</v>
      </c>
      <c r="U72" s="237" t="str">
        <f t="shared" si="2"/>
        <v/>
      </c>
      <c r="V72" s="73" t="str">
        <f t="shared" si="3"/>
        <v/>
      </c>
    </row>
    <row r="73" spans="1:22">
      <c r="A73" s="23">
        <v>65</v>
      </c>
      <c r="B73" s="26"/>
      <c r="C73" s="26"/>
      <c r="D73" s="26"/>
      <c r="E73" s="27"/>
      <c r="F73" s="74"/>
      <c r="G73" s="81"/>
      <c r="H73" s="85"/>
      <c r="I73" s="158"/>
      <c r="J73" s="105"/>
      <c r="K73" s="88"/>
      <c r="L73" s="74"/>
      <c r="M73" s="231"/>
      <c r="N73" s="27"/>
      <c r="O73" s="234"/>
      <c r="P73" s="229" t="str">
        <f t="shared" si="4"/>
        <v/>
      </c>
      <c r="T73" s="255">
        <f t="shared" si="1"/>
        <v>0</v>
      </c>
      <c r="U73" s="237" t="str">
        <f t="shared" si="2"/>
        <v/>
      </c>
      <c r="V73" s="73" t="str">
        <f t="shared" si="3"/>
        <v/>
      </c>
    </row>
    <row r="74" spans="1:22">
      <c r="A74" s="23">
        <v>66</v>
      </c>
      <c r="B74" s="26"/>
      <c r="C74" s="26"/>
      <c r="D74" s="26"/>
      <c r="E74" s="27"/>
      <c r="F74" s="74"/>
      <c r="G74" s="81"/>
      <c r="H74" s="85"/>
      <c r="I74" s="158"/>
      <c r="J74" s="105"/>
      <c r="K74" s="88"/>
      <c r="L74" s="74"/>
      <c r="M74" s="231"/>
      <c r="N74" s="27"/>
      <c r="O74" s="234"/>
      <c r="P74" s="229" t="str">
        <f t="shared" ref="P74:P98" si="5">IF(O74="○","",U74)</f>
        <v/>
      </c>
      <c r="T74" s="255">
        <f t="shared" ref="T74:T98" si="6">IF(O74="○","0",COUNTIF(L74:N74,"○"))</f>
        <v>0</v>
      </c>
      <c r="U74" s="237" t="str">
        <f t="shared" ref="U74:U98" si="7">IF(I74="",IF(T74=1,"６００円",IF(T74=2,"１０００円",IF(T74&gt;=3,"１５００円",""))),"")</f>
        <v/>
      </c>
      <c r="V74" s="73" t="str">
        <f t="shared" ref="V74:V98" si="8">IF(P74="","",P74)</f>
        <v/>
      </c>
    </row>
    <row r="75" spans="1:22">
      <c r="A75" s="23">
        <v>67</v>
      </c>
      <c r="B75" s="26"/>
      <c r="C75" s="26"/>
      <c r="D75" s="26"/>
      <c r="E75" s="27"/>
      <c r="F75" s="74"/>
      <c r="G75" s="81"/>
      <c r="H75" s="85"/>
      <c r="I75" s="158"/>
      <c r="J75" s="105"/>
      <c r="K75" s="88"/>
      <c r="L75" s="74"/>
      <c r="M75" s="231"/>
      <c r="N75" s="27"/>
      <c r="O75" s="234"/>
      <c r="P75" s="229" t="str">
        <f t="shared" si="5"/>
        <v/>
      </c>
      <c r="T75" s="255">
        <f t="shared" si="6"/>
        <v>0</v>
      </c>
      <c r="U75" s="237" t="str">
        <f t="shared" si="7"/>
        <v/>
      </c>
      <c r="V75" s="73" t="str">
        <f t="shared" si="8"/>
        <v/>
      </c>
    </row>
    <row r="76" spans="1:22">
      <c r="A76" s="23">
        <v>68</v>
      </c>
      <c r="B76" s="26"/>
      <c r="C76" s="26"/>
      <c r="D76" s="26"/>
      <c r="E76" s="27"/>
      <c r="F76" s="74"/>
      <c r="G76" s="81"/>
      <c r="H76" s="85"/>
      <c r="I76" s="158"/>
      <c r="J76" s="105"/>
      <c r="K76" s="88"/>
      <c r="L76" s="74"/>
      <c r="M76" s="231"/>
      <c r="N76" s="27"/>
      <c r="O76" s="234"/>
      <c r="P76" s="229" t="str">
        <f t="shared" si="5"/>
        <v/>
      </c>
      <c r="T76" s="255">
        <f t="shared" si="6"/>
        <v>0</v>
      </c>
      <c r="U76" s="237" t="str">
        <f t="shared" si="7"/>
        <v/>
      </c>
      <c r="V76" s="73" t="str">
        <f t="shared" si="8"/>
        <v/>
      </c>
    </row>
    <row r="77" spans="1:22">
      <c r="A77" s="23">
        <v>69</v>
      </c>
      <c r="B77" s="26"/>
      <c r="C77" s="26"/>
      <c r="D77" s="26"/>
      <c r="E77" s="27"/>
      <c r="F77" s="74"/>
      <c r="G77" s="81"/>
      <c r="H77" s="85"/>
      <c r="I77" s="158"/>
      <c r="J77" s="105"/>
      <c r="K77" s="88"/>
      <c r="L77" s="74"/>
      <c r="M77" s="231"/>
      <c r="N77" s="27"/>
      <c r="O77" s="234"/>
      <c r="P77" s="229" t="str">
        <f t="shared" si="5"/>
        <v/>
      </c>
      <c r="T77" s="255">
        <f t="shared" si="6"/>
        <v>0</v>
      </c>
      <c r="U77" s="237" t="str">
        <f t="shared" si="7"/>
        <v/>
      </c>
      <c r="V77" s="73" t="str">
        <f t="shared" si="8"/>
        <v/>
      </c>
    </row>
    <row r="78" spans="1:22">
      <c r="A78" s="23">
        <v>70</v>
      </c>
      <c r="B78" s="26"/>
      <c r="C78" s="26"/>
      <c r="D78" s="26"/>
      <c r="E78" s="27"/>
      <c r="F78" s="74"/>
      <c r="G78" s="81"/>
      <c r="H78" s="85"/>
      <c r="I78" s="158"/>
      <c r="J78" s="105"/>
      <c r="K78" s="88"/>
      <c r="L78" s="74"/>
      <c r="M78" s="231"/>
      <c r="N78" s="27"/>
      <c r="O78" s="234"/>
      <c r="P78" s="229" t="str">
        <f t="shared" si="5"/>
        <v/>
      </c>
      <c r="T78" s="255">
        <f t="shared" si="6"/>
        <v>0</v>
      </c>
      <c r="U78" s="237" t="str">
        <f t="shared" si="7"/>
        <v/>
      </c>
      <c r="V78" s="73" t="str">
        <f t="shared" si="8"/>
        <v/>
      </c>
    </row>
    <row r="79" spans="1:22">
      <c r="A79" s="23">
        <v>71</v>
      </c>
      <c r="B79" s="26"/>
      <c r="C79" s="26"/>
      <c r="D79" s="26"/>
      <c r="E79" s="27"/>
      <c r="F79" s="74"/>
      <c r="G79" s="81"/>
      <c r="H79" s="85"/>
      <c r="I79" s="158"/>
      <c r="J79" s="105"/>
      <c r="K79" s="88"/>
      <c r="L79" s="74"/>
      <c r="M79" s="231"/>
      <c r="N79" s="27"/>
      <c r="O79" s="234"/>
      <c r="P79" s="229" t="str">
        <f t="shared" si="5"/>
        <v/>
      </c>
      <c r="T79" s="255">
        <f t="shared" si="6"/>
        <v>0</v>
      </c>
      <c r="U79" s="237" t="str">
        <f t="shared" si="7"/>
        <v/>
      </c>
      <c r="V79" s="73" t="str">
        <f t="shared" si="8"/>
        <v/>
      </c>
    </row>
    <row r="80" spans="1:22">
      <c r="A80" s="23">
        <v>72</v>
      </c>
      <c r="B80" s="26"/>
      <c r="C80" s="26"/>
      <c r="D80" s="26"/>
      <c r="E80" s="27"/>
      <c r="F80" s="74"/>
      <c r="G80" s="81"/>
      <c r="H80" s="85"/>
      <c r="I80" s="158"/>
      <c r="J80" s="105"/>
      <c r="K80" s="88"/>
      <c r="L80" s="74"/>
      <c r="M80" s="231"/>
      <c r="N80" s="27"/>
      <c r="O80" s="234"/>
      <c r="P80" s="229" t="str">
        <f t="shared" si="5"/>
        <v/>
      </c>
      <c r="T80" s="255">
        <f t="shared" si="6"/>
        <v>0</v>
      </c>
      <c r="U80" s="237" t="str">
        <f t="shared" si="7"/>
        <v/>
      </c>
      <c r="V80" s="73" t="str">
        <f t="shared" si="8"/>
        <v/>
      </c>
    </row>
    <row r="81" spans="1:22">
      <c r="A81" s="23">
        <v>73</v>
      </c>
      <c r="B81" s="26"/>
      <c r="C81" s="26"/>
      <c r="D81" s="26"/>
      <c r="E81" s="27"/>
      <c r="F81" s="74"/>
      <c r="G81" s="81"/>
      <c r="H81" s="85"/>
      <c r="I81" s="158"/>
      <c r="J81" s="105"/>
      <c r="K81" s="88"/>
      <c r="L81" s="74"/>
      <c r="M81" s="231"/>
      <c r="N81" s="27"/>
      <c r="O81" s="234"/>
      <c r="P81" s="229" t="str">
        <f t="shared" si="5"/>
        <v/>
      </c>
      <c r="T81" s="255">
        <f t="shared" si="6"/>
        <v>0</v>
      </c>
      <c r="U81" s="237" t="str">
        <f t="shared" si="7"/>
        <v/>
      </c>
      <c r="V81" s="73" t="str">
        <f t="shared" si="8"/>
        <v/>
      </c>
    </row>
    <row r="82" spans="1:22">
      <c r="A82" s="23">
        <v>74</v>
      </c>
      <c r="B82" s="26"/>
      <c r="C82" s="26"/>
      <c r="D82" s="26"/>
      <c r="E82" s="27"/>
      <c r="F82" s="74"/>
      <c r="G82" s="81"/>
      <c r="H82" s="85"/>
      <c r="I82" s="158"/>
      <c r="J82" s="105"/>
      <c r="K82" s="88"/>
      <c r="L82" s="74"/>
      <c r="M82" s="231"/>
      <c r="N82" s="27"/>
      <c r="O82" s="234"/>
      <c r="P82" s="229" t="str">
        <f t="shared" si="5"/>
        <v/>
      </c>
      <c r="T82" s="255">
        <f t="shared" si="6"/>
        <v>0</v>
      </c>
      <c r="U82" s="237" t="str">
        <f t="shared" si="7"/>
        <v/>
      </c>
      <c r="V82" s="73" t="str">
        <f t="shared" si="8"/>
        <v/>
      </c>
    </row>
    <row r="83" spans="1:22">
      <c r="A83" s="23">
        <v>75</v>
      </c>
      <c r="B83" s="26"/>
      <c r="C83" s="26"/>
      <c r="D83" s="26"/>
      <c r="E83" s="27"/>
      <c r="F83" s="74"/>
      <c r="G83" s="81"/>
      <c r="H83" s="85"/>
      <c r="I83" s="158"/>
      <c r="J83" s="105"/>
      <c r="K83" s="88"/>
      <c r="L83" s="74"/>
      <c r="M83" s="231"/>
      <c r="N83" s="27"/>
      <c r="O83" s="234"/>
      <c r="P83" s="229" t="str">
        <f t="shared" si="5"/>
        <v/>
      </c>
      <c r="T83" s="255">
        <f t="shared" si="6"/>
        <v>0</v>
      </c>
      <c r="U83" s="237" t="str">
        <f t="shared" si="7"/>
        <v/>
      </c>
      <c r="V83" s="73" t="str">
        <f t="shared" si="8"/>
        <v/>
      </c>
    </row>
    <row r="84" spans="1:22">
      <c r="A84" s="23">
        <v>76</v>
      </c>
      <c r="B84" s="26"/>
      <c r="C84" s="26"/>
      <c r="D84" s="26"/>
      <c r="E84" s="27"/>
      <c r="F84" s="74"/>
      <c r="G84" s="81"/>
      <c r="H84" s="85"/>
      <c r="I84" s="158"/>
      <c r="J84" s="105"/>
      <c r="K84" s="88"/>
      <c r="L84" s="74"/>
      <c r="M84" s="231"/>
      <c r="N84" s="27"/>
      <c r="O84" s="234"/>
      <c r="P84" s="229" t="str">
        <f t="shared" si="5"/>
        <v/>
      </c>
      <c r="T84" s="255">
        <f t="shared" si="6"/>
        <v>0</v>
      </c>
      <c r="U84" s="237" t="str">
        <f t="shared" si="7"/>
        <v/>
      </c>
      <c r="V84" s="73" t="str">
        <f t="shared" si="8"/>
        <v/>
      </c>
    </row>
    <row r="85" spans="1:22">
      <c r="A85" s="23">
        <v>77</v>
      </c>
      <c r="B85" s="26"/>
      <c r="C85" s="26"/>
      <c r="D85" s="26"/>
      <c r="E85" s="27"/>
      <c r="F85" s="74"/>
      <c r="G85" s="81"/>
      <c r="H85" s="85"/>
      <c r="I85" s="158"/>
      <c r="J85" s="105"/>
      <c r="K85" s="88"/>
      <c r="L85" s="74"/>
      <c r="M85" s="231"/>
      <c r="N85" s="27"/>
      <c r="O85" s="234"/>
      <c r="P85" s="229" t="str">
        <f t="shared" si="5"/>
        <v/>
      </c>
      <c r="T85" s="255">
        <f t="shared" si="6"/>
        <v>0</v>
      </c>
      <c r="U85" s="237" t="str">
        <f t="shared" si="7"/>
        <v/>
      </c>
      <c r="V85" s="73" t="str">
        <f t="shared" si="8"/>
        <v/>
      </c>
    </row>
    <row r="86" spans="1:22">
      <c r="A86" s="23">
        <v>78</v>
      </c>
      <c r="B86" s="26"/>
      <c r="C86" s="26"/>
      <c r="D86" s="26"/>
      <c r="E86" s="27"/>
      <c r="F86" s="74"/>
      <c r="G86" s="81"/>
      <c r="H86" s="85"/>
      <c r="I86" s="158"/>
      <c r="J86" s="105"/>
      <c r="K86" s="88"/>
      <c r="L86" s="74"/>
      <c r="M86" s="231"/>
      <c r="N86" s="27"/>
      <c r="O86" s="234"/>
      <c r="P86" s="229" t="str">
        <f t="shared" si="5"/>
        <v/>
      </c>
      <c r="T86" s="255">
        <f t="shared" si="6"/>
        <v>0</v>
      </c>
      <c r="U86" s="237" t="str">
        <f t="shared" si="7"/>
        <v/>
      </c>
      <c r="V86" s="73" t="str">
        <f t="shared" si="8"/>
        <v/>
      </c>
    </row>
    <row r="87" spans="1:22">
      <c r="A87" s="23">
        <v>79</v>
      </c>
      <c r="B87" s="26"/>
      <c r="C87" s="26"/>
      <c r="D87" s="26"/>
      <c r="E87" s="27"/>
      <c r="F87" s="74"/>
      <c r="G87" s="81"/>
      <c r="H87" s="85"/>
      <c r="I87" s="158"/>
      <c r="J87" s="105"/>
      <c r="K87" s="88"/>
      <c r="L87" s="74"/>
      <c r="M87" s="231"/>
      <c r="N87" s="27"/>
      <c r="O87" s="234"/>
      <c r="P87" s="229" t="str">
        <f t="shared" si="5"/>
        <v/>
      </c>
      <c r="T87" s="255">
        <f t="shared" si="6"/>
        <v>0</v>
      </c>
      <c r="U87" s="237" t="str">
        <f t="shared" si="7"/>
        <v/>
      </c>
      <c r="V87" s="73" t="str">
        <f t="shared" si="8"/>
        <v/>
      </c>
    </row>
    <row r="88" spans="1:22">
      <c r="A88" s="23">
        <v>80</v>
      </c>
      <c r="B88" s="26"/>
      <c r="C88" s="26"/>
      <c r="D88" s="26"/>
      <c r="E88" s="27"/>
      <c r="F88" s="74"/>
      <c r="G88" s="81"/>
      <c r="H88" s="85"/>
      <c r="I88" s="158"/>
      <c r="J88" s="105"/>
      <c r="K88" s="88"/>
      <c r="L88" s="74"/>
      <c r="M88" s="231"/>
      <c r="N88" s="27"/>
      <c r="O88" s="234"/>
      <c r="P88" s="229" t="str">
        <f t="shared" si="5"/>
        <v/>
      </c>
      <c r="T88" s="255">
        <f t="shared" si="6"/>
        <v>0</v>
      </c>
      <c r="U88" s="237" t="str">
        <f t="shared" si="7"/>
        <v/>
      </c>
      <c r="V88" s="73" t="str">
        <f t="shared" si="8"/>
        <v/>
      </c>
    </row>
    <row r="89" spans="1:22">
      <c r="A89" s="23">
        <v>81</v>
      </c>
      <c r="B89" s="26"/>
      <c r="C89" s="26"/>
      <c r="D89" s="26"/>
      <c r="E89" s="27"/>
      <c r="F89" s="74"/>
      <c r="G89" s="81"/>
      <c r="H89" s="85"/>
      <c r="I89" s="158"/>
      <c r="J89" s="105"/>
      <c r="K89" s="88"/>
      <c r="L89" s="74"/>
      <c r="M89" s="231"/>
      <c r="N89" s="27"/>
      <c r="O89" s="234"/>
      <c r="P89" s="229" t="str">
        <f t="shared" si="5"/>
        <v/>
      </c>
      <c r="T89" s="255">
        <f t="shared" si="6"/>
        <v>0</v>
      </c>
      <c r="U89" s="237" t="str">
        <f t="shared" si="7"/>
        <v/>
      </c>
      <c r="V89" s="73" t="str">
        <f t="shared" si="8"/>
        <v/>
      </c>
    </row>
    <row r="90" spans="1:22">
      <c r="A90" s="23">
        <v>82</v>
      </c>
      <c r="B90" s="26"/>
      <c r="C90" s="26"/>
      <c r="D90" s="26"/>
      <c r="E90" s="27"/>
      <c r="F90" s="74"/>
      <c r="G90" s="81"/>
      <c r="H90" s="85"/>
      <c r="I90" s="158"/>
      <c r="J90" s="105"/>
      <c r="K90" s="88"/>
      <c r="L90" s="74"/>
      <c r="M90" s="231"/>
      <c r="N90" s="27"/>
      <c r="O90" s="234"/>
      <c r="P90" s="229" t="str">
        <f t="shared" si="5"/>
        <v/>
      </c>
      <c r="T90" s="255">
        <f t="shared" si="6"/>
        <v>0</v>
      </c>
      <c r="U90" s="237" t="str">
        <f t="shared" si="7"/>
        <v/>
      </c>
      <c r="V90" s="73" t="str">
        <f t="shared" si="8"/>
        <v/>
      </c>
    </row>
    <row r="91" spans="1:22">
      <c r="A91" s="23">
        <v>83</v>
      </c>
      <c r="B91" s="26"/>
      <c r="C91" s="26"/>
      <c r="D91" s="26"/>
      <c r="E91" s="27"/>
      <c r="F91" s="74"/>
      <c r="G91" s="81"/>
      <c r="H91" s="85"/>
      <c r="I91" s="158"/>
      <c r="J91" s="105"/>
      <c r="K91" s="88"/>
      <c r="L91" s="74"/>
      <c r="M91" s="231"/>
      <c r="N91" s="27"/>
      <c r="O91" s="234"/>
      <c r="P91" s="229" t="str">
        <f t="shared" si="5"/>
        <v/>
      </c>
      <c r="T91" s="255">
        <f t="shared" si="6"/>
        <v>0</v>
      </c>
      <c r="U91" s="237" t="str">
        <f t="shared" si="7"/>
        <v/>
      </c>
      <c r="V91" s="73" t="str">
        <f t="shared" si="8"/>
        <v/>
      </c>
    </row>
    <row r="92" spans="1:22">
      <c r="A92" s="23">
        <v>84</v>
      </c>
      <c r="B92" s="26"/>
      <c r="C92" s="26"/>
      <c r="D92" s="26"/>
      <c r="E92" s="27"/>
      <c r="F92" s="74"/>
      <c r="G92" s="81"/>
      <c r="H92" s="85"/>
      <c r="I92" s="158"/>
      <c r="J92" s="105"/>
      <c r="K92" s="88"/>
      <c r="L92" s="74"/>
      <c r="M92" s="231"/>
      <c r="N92" s="27"/>
      <c r="O92" s="234"/>
      <c r="P92" s="229" t="str">
        <f t="shared" si="5"/>
        <v/>
      </c>
      <c r="T92" s="255">
        <f t="shared" si="6"/>
        <v>0</v>
      </c>
      <c r="U92" s="237" t="str">
        <f t="shared" si="7"/>
        <v/>
      </c>
      <c r="V92" s="73" t="str">
        <f t="shared" si="8"/>
        <v/>
      </c>
    </row>
    <row r="93" spans="1:22">
      <c r="A93" s="23">
        <v>85</v>
      </c>
      <c r="B93" s="26"/>
      <c r="C93" s="26"/>
      <c r="D93" s="26"/>
      <c r="E93" s="27"/>
      <c r="F93" s="74"/>
      <c r="G93" s="81"/>
      <c r="H93" s="85"/>
      <c r="I93" s="158"/>
      <c r="J93" s="105"/>
      <c r="K93" s="88"/>
      <c r="L93" s="74"/>
      <c r="M93" s="231"/>
      <c r="N93" s="27"/>
      <c r="O93" s="234"/>
      <c r="P93" s="229" t="str">
        <f t="shared" si="5"/>
        <v/>
      </c>
      <c r="T93" s="255">
        <f t="shared" si="6"/>
        <v>0</v>
      </c>
      <c r="U93" s="237" t="str">
        <f t="shared" si="7"/>
        <v/>
      </c>
      <c r="V93" s="73" t="str">
        <f t="shared" si="8"/>
        <v/>
      </c>
    </row>
    <row r="94" spans="1:22">
      <c r="A94" s="23">
        <v>86</v>
      </c>
      <c r="B94" s="26"/>
      <c r="C94" s="26"/>
      <c r="D94" s="26"/>
      <c r="E94" s="27"/>
      <c r="F94" s="74"/>
      <c r="G94" s="81"/>
      <c r="H94" s="85"/>
      <c r="I94" s="158"/>
      <c r="J94" s="105"/>
      <c r="K94" s="88"/>
      <c r="L94" s="74"/>
      <c r="M94" s="231"/>
      <c r="N94" s="27"/>
      <c r="O94" s="234"/>
      <c r="P94" s="229" t="str">
        <f t="shared" si="5"/>
        <v/>
      </c>
      <c r="T94" s="255">
        <f t="shared" si="6"/>
        <v>0</v>
      </c>
      <c r="U94" s="237" t="str">
        <f t="shared" si="7"/>
        <v/>
      </c>
      <c r="V94" s="73" t="str">
        <f t="shared" si="8"/>
        <v/>
      </c>
    </row>
    <row r="95" spans="1:22">
      <c r="A95" s="23">
        <v>87</v>
      </c>
      <c r="B95" s="26"/>
      <c r="C95" s="26"/>
      <c r="D95" s="26"/>
      <c r="E95" s="27"/>
      <c r="F95" s="74"/>
      <c r="G95" s="81"/>
      <c r="H95" s="85"/>
      <c r="I95" s="158"/>
      <c r="J95" s="105"/>
      <c r="K95" s="88"/>
      <c r="L95" s="74"/>
      <c r="M95" s="231"/>
      <c r="N95" s="27"/>
      <c r="O95" s="234"/>
      <c r="P95" s="229" t="str">
        <f t="shared" si="5"/>
        <v/>
      </c>
      <c r="T95" s="255">
        <f t="shared" si="6"/>
        <v>0</v>
      </c>
      <c r="U95" s="237" t="str">
        <f t="shared" si="7"/>
        <v/>
      </c>
      <c r="V95" s="73" t="str">
        <f t="shared" si="8"/>
        <v/>
      </c>
    </row>
    <row r="96" spans="1:22">
      <c r="A96" s="23">
        <v>88</v>
      </c>
      <c r="B96" s="26"/>
      <c r="C96" s="26"/>
      <c r="D96" s="26"/>
      <c r="E96" s="27"/>
      <c r="F96" s="74"/>
      <c r="G96" s="81"/>
      <c r="H96" s="85"/>
      <c r="I96" s="158"/>
      <c r="J96" s="105"/>
      <c r="K96" s="88"/>
      <c r="L96" s="74"/>
      <c r="M96" s="231"/>
      <c r="N96" s="27"/>
      <c r="O96" s="234"/>
      <c r="P96" s="229" t="str">
        <f t="shared" si="5"/>
        <v/>
      </c>
      <c r="T96" s="255">
        <f t="shared" si="6"/>
        <v>0</v>
      </c>
      <c r="U96" s="237" t="str">
        <f t="shared" si="7"/>
        <v/>
      </c>
      <c r="V96" s="73" t="str">
        <f t="shared" si="8"/>
        <v/>
      </c>
    </row>
    <row r="97" spans="1:22">
      <c r="A97" s="23">
        <v>89</v>
      </c>
      <c r="B97" s="26"/>
      <c r="C97" s="26"/>
      <c r="D97" s="26"/>
      <c r="E97" s="27"/>
      <c r="F97" s="74"/>
      <c r="G97" s="81"/>
      <c r="H97" s="85"/>
      <c r="I97" s="158"/>
      <c r="J97" s="105"/>
      <c r="K97" s="88"/>
      <c r="L97" s="74"/>
      <c r="M97" s="231"/>
      <c r="N97" s="27"/>
      <c r="O97" s="234"/>
      <c r="P97" s="229" t="str">
        <f t="shared" si="5"/>
        <v/>
      </c>
      <c r="T97" s="255">
        <f t="shared" si="6"/>
        <v>0</v>
      </c>
      <c r="U97" s="237" t="str">
        <f t="shared" si="7"/>
        <v/>
      </c>
      <c r="V97" s="73" t="str">
        <f t="shared" si="8"/>
        <v/>
      </c>
    </row>
    <row r="98" spans="1:22" ht="13.5" customHeight="1" thickBot="1">
      <c r="A98" s="13">
        <v>90</v>
      </c>
      <c r="B98" s="28"/>
      <c r="C98" s="28"/>
      <c r="D98" s="28"/>
      <c r="E98" s="29"/>
      <c r="F98" s="75"/>
      <c r="G98" s="82"/>
      <c r="H98" s="86"/>
      <c r="I98" s="159"/>
      <c r="J98" s="106"/>
      <c r="K98" s="89"/>
      <c r="L98" s="75"/>
      <c r="M98" s="232"/>
      <c r="N98" s="29"/>
      <c r="O98" s="235"/>
      <c r="P98" s="230" t="str">
        <f t="shared" si="5"/>
        <v/>
      </c>
      <c r="T98" s="255">
        <f t="shared" si="6"/>
        <v>0</v>
      </c>
      <c r="U98" s="245" t="str">
        <f t="shared" si="7"/>
        <v/>
      </c>
      <c r="V98" s="246" t="str">
        <f t="shared" si="8"/>
        <v/>
      </c>
    </row>
    <row r="99" spans="1:22">
      <c r="D99" s="1">
        <f>COUNTIF(D9:D98,"女")</f>
        <v>0</v>
      </c>
      <c r="I99" s="79">
        <f>COUNTA(I9:I98)</f>
        <v>0</v>
      </c>
      <c r="L99" s="83"/>
      <c r="M99" s="3"/>
      <c r="T99" s="247"/>
      <c r="V99" s="237"/>
    </row>
    <row r="100" spans="1:22">
      <c r="D100" s="1">
        <f>COUNTIF(D9:D98,"男")</f>
        <v>0</v>
      </c>
      <c r="T100" s="237"/>
      <c r="V100" s="237"/>
    </row>
    <row r="101" spans="1:22">
      <c r="L101" s="70">
        <f t="shared" ref="L101:N101" si="9">COUNTIF(L9:L98,"○")</f>
        <v>0</v>
      </c>
      <c r="M101" s="79">
        <f t="shared" si="9"/>
        <v>0</v>
      </c>
      <c r="N101" s="79">
        <f t="shared" si="9"/>
        <v>0</v>
      </c>
      <c r="O101" s="79"/>
      <c r="T101" s="237"/>
      <c r="V101" s="237"/>
    </row>
  </sheetData>
  <sheetProtection sheet="1" objects="1" scenarios="1" selectLockedCells="1"/>
  <mergeCells count="11">
    <mergeCell ref="A3:B3"/>
    <mergeCell ref="A2:B2"/>
    <mergeCell ref="A4:B4"/>
    <mergeCell ref="A5:B5"/>
    <mergeCell ref="L7:N7"/>
    <mergeCell ref="C2:H2"/>
    <mergeCell ref="C3:H3"/>
    <mergeCell ref="C4:H4"/>
    <mergeCell ref="C5:H5"/>
    <mergeCell ref="F7:H7"/>
    <mergeCell ref="J2:P2"/>
  </mergeCells>
  <phoneticPr fontId="3"/>
  <dataValidations count="10">
    <dataValidation type="list" imeMode="on" allowBlank="1" showInputMessage="1" showErrorMessage="1" sqref="D9:D98">
      <formula1>$S$10:$S$11</formula1>
    </dataValidation>
    <dataValidation imeMode="on" allowBlank="1" showInputMessage="1" showErrorMessage="1" sqref="B9:B98 B3:B5"/>
    <dataValidation imeMode="halfKatakana" allowBlank="1" showInputMessage="1" showErrorMessage="1" sqref="C8:C98 C3:H3"/>
    <dataValidation type="list" allowBlank="1" showInputMessage="1" showErrorMessage="1" sqref="H9:H98">
      <formula1>IF(D9="","",IF(D9="男",$T$8:$T$27,$U$8:$U$26))</formula1>
    </dataValidation>
    <dataValidation type="whole" imeMode="off" allowBlank="1" showInputMessage="1" showErrorMessage="1" error="．やｍを使用しないでください！_x000a_" sqref="G9:G98">
      <formula1>1</formula1>
      <formula2>9999999</formula2>
    </dataValidation>
    <dataValidation imeMode="off" allowBlank="1" showInputMessage="1" showErrorMessage="1" prompt="参加予定日を入力すると、自動計算します。_x000a_" sqref="P9:P98"/>
    <dataValidation type="list" allowBlank="1" showInputMessage="1" showErrorMessage="1" sqref="L9:L98 N9:O100">
      <formula1>$X$10</formula1>
    </dataValidation>
    <dataValidation type="list" imeMode="off" allowBlank="1" showInputMessage="1" showErrorMessage="1" sqref="M9:M98">
      <formula1>$X$10</formula1>
    </dataValidation>
    <dataValidation type="list" allowBlank="1" showInputMessage="1" showErrorMessage="1" sqref="J9:J98">
      <formula1>$S$20:$S$24</formula1>
    </dataValidation>
    <dataValidation type="list" imeMode="off" allowBlank="1" showInputMessage="1" showErrorMessage="1" sqref="K9:K98">
      <formula1>$R$11:$R$19</formula1>
    </dataValidation>
  </dataValidations>
  <printOptions horizontalCentered="1"/>
  <pageMargins left="0.31496062992125984" right="0.31496062992125984" top="0.74803149606299213" bottom="0.74803149606299213" header="0.31496062992125984" footer="0.31496062992125984"/>
  <pageSetup paperSize="9" scale="57" orientation="portrait" r:id="rId1"/>
  <ignoredErrors>
    <ignoredError sqref="P99:P100"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P58"/>
  <sheetViews>
    <sheetView zoomScaleNormal="100" workbookViewId="0">
      <selection activeCell="I18" sqref="I18"/>
    </sheetView>
  </sheetViews>
  <sheetFormatPr defaultRowHeight="13.5"/>
  <cols>
    <col min="1" max="1" width="3.75" style="49" customWidth="1"/>
    <col min="2" max="2" width="28.25" style="49" customWidth="1"/>
    <col min="3" max="3" width="10" style="49" customWidth="1"/>
    <col min="4" max="4" width="3" style="49" customWidth="1"/>
    <col min="5" max="5" width="9" style="49" customWidth="1"/>
    <col min="6" max="6" width="26.25" style="49" customWidth="1"/>
    <col min="7" max="7" width="4.875" style="49" customWidth="1"/>
    <col min="8" max="8" width="5.875" style="49" customWidth="1"/>
    <col min="9" max="9" width="13.25" style="49" customWidth="1"/>
    <col min="10" max="10" width="3.75" style="49" customWidth="1"/>
    <col min="11" max="11" width="9" style="49"/>
    <col min="12" max="12" width="9" style="49" customWidth="1"/>
    <col min="13" max="16" width="9" style="49" hidden="1" customWidth="1"/>
    <col min="17" max="18" width="9" style="49" customWidth="1"/>
    <col min="19" max="16384" width="9" style="49"/>
  </cols>
  <sheetData>
    <row r="1" spans="1:10" ht="17.25">
      <c r="A1" s="24" t="s">
        <v>90</v>
      </c>
      <c r="B1" s="47"/>
      <c r="C1" s="48"/>
      <c r="D1" s="331"/>
      <c r="E1" s="331"/>
      <c r="F1" s="331"/>
      <c r="G1" s="331"/>
      <c r="H1" s="331"/>
      <c r="I1" s="331"/>
      <c r="J1" s="331"/>
    </row>
    <row r="2" spans="1:10" ht="24.75" customHeight="1">
      <c r="A2" s="332" t="s">
        <v>248</v>
      </c>
      <c r="B2" s="332"/>
      <c r="C2" s="332"/>
      <c r="D2" s="332"/>
      <c r="E2" s="332"/>
      <c r="F2" s="332"/>
      <c r="G2" s="332"/>
      <c r="H2" s="332"/>
      <c r="I2" s="332"/>
      <c r="J2" s="332"/>
    </row>
    <row r="3" spans="1:10" ht="15.75" customHeight="1">
      <c r="A3" s="333" t="str">
        <f>IF(①参加者一覧表!C2="","",①参加者一覧表!C2)</f>
        <v/>
      </c>
      <c r="B3" s="333"/>
      <c r="C3" s="333"/>
      <c r="D3" s="333"/>
      <c r="E3" s="333"/>
      <c r="F3" s="333"/>
      <c r="G3" s="333"/>
      <c r="H3" s="333"/>
      <c r="I3" s="333"/>
      <c r="J3" s="333"/>
    </row>
    <row r="4" spans="1:10" ht="19.5" thickBot="1">
      <c r="A4" s="334" t="s">
        <v>52</v>
      </c>
      <c r="B4" s="334"/>
      <c r="C4" s="334"/>
      <c r="D4" s="334"/>
      <c r="E4" s="334"/>
      <c r="F4" s="334"/>
      <c r="G4" s="334"/>
      <c r="H4" s="334"/>
      <c r="I4" s="334"/>
      <c r="J4" s="334"/>
    </row>
    <row r="5" spans="1:10" ht="19.5" customHeight="1" thickBot="1">
      <c r="A5" s="50"/>
      <c r="B5" s="184" t="s">
        <v>27</v>
      </c>
      <c r="C5" s="183" t="s">
        <v>53</v>
      </c>
      <c r="D5" s="339" t="str">
        <f>IF(①参加者一覧表!C5="","",①参加者一覧表!C5)</f>
        <v/>
      </c>
      <c r="E5" s="339"/>
      <c r="F5" s="340"/>
      <c r="G5" s="153"/>
      <c r="H5" s="153"/>
      <c r="I5" s="51" t="s">
        <v>3</v>
      </c>
      <c r="J5" s="48"/>
    </row>
    <row r="6" spans="1:10" ht="22.5" customHeight="1" thickBot="1">
      <c r="A6" s="48"/>
      <c r="B6" s="61" t="str">
        <f>IF(①参加者一覧表!C4="","",①参加者一覧表!C4)</f>
        <v/>
      </c>
      <c r="C6" s="104" t="s">
        <v>36</v>
      </c>
      <c r="D6" s="336" t="str">
        <f>IF(①参加者一覧表!C2="","",①参加者一覧表!C2)</f>
        <v/>
      </c>
      <c r="E6" s="337"/>
      <c r="F6" s="337"/>
      <c r="G6" s="337"/>
      <c r="H6" s="337"/>
      <c r="I6" s="338"/>
      <c r="J6" s="52"/>
    </row>
    <row r="7" spans="1:10" ht="16.5" customHeight="1" thickBot="1">
      <c r="A7" s="48"/>
      <c r="B7" s="335"/>
      <c r="C7" s="335"/>
      <c r="D7" s="60"/>
      <c r="E7" s="53"/>
      <c r="F7" s="191"/>
      <c r="G7" s="191"/>
      <c r="H7" s="191"/>
      <c r="I7" s="191"/>
      <c r="J7" s="48"/>
    </row>
    <row r="8" spans="1:10" ht="16.5" customHeight="1">
      <c r="A8" s="48"/>
      <c r="B8" s="321" t="s">
        <v>157</v>
      </c>
      <c r="C8" s="324">
        <v>44185</v>
      </c>
      <c r="D8" s="325"/>
      <c r="E8" s="98">
        <f>IF(①参加者一覧表!L101="","",①参加者一覧表!L101)</f>
        <v>0</v>
      </c>
      <c r="F8" s="188" t="s">
        <v>84</v>
      </c>
      <c r="G8" s="187">
        <f>IF(①参加者一覧表!D100="",0,①参加者一覧表!D100)</f>
        <v>0</v>
      </c>
      <c r="H8" s="103"/>
      <c r="I8" s="48"/>
    </row>
    <row r="9" spans="1:10" ht="16.5" customHeight="1">
      <c r="A9" s="48"/>
      <c r="B9" s="322"/>
      <c r="C9" s="326">
        <v>44206</v>
      </c>
      <c r="D9" s="327"/>
      <c r="E9" s="99">
        <f>IF(①参加者一覧表!M101="","",①参加者一覧表!M101)</f>
        <v>0</v>
      </c>
      <c r="F9" s="189" t="s">
        <v>85</v>
      </c>
      <c r="G9" s="186">
        <f>IF(①参加者一覧表!D99="",0,①参加者一覧表!D99)</f>
        <v>0</v>
      </c>
      <c r="H9" s="152"/>
      <c r="I9" s="48"/>
    </row>
    <row r="10" spans="1:10" ht="16.5" customHeight="1" thickBot="1">
      <c r="A10" s="48"/>
      <c r="B10" s="323"/>
      <c r="C10" s="328">
        <v>44226</v>
      </c>
      <c r="D10" s="329"/>
      <c r="E10" s="100">
        <f>IF(①参加者一覧表!N101="","",①参加者一覧表!N101)</f>
        <v>0</v>
      </c>
      <c r="F10" s="190" t="s">
        <v>86</v>
      </c>
      <c r="G10" s="66">
        <f>SUM(G8:G9)</f>
        <v>0</v>
      </c>
      <c r="H10" s="103"/>
      <c r="I10" s="48"/>
    </row>
    <row r="11" spans="1:10" ht="16.5" customHeight="1" thickBot="1">
      <c r="A11" s="48"/>
      <c r="B11" s="241" t="s">
        <v>252</v>
      </c>
      <c r="C11" s="254">
        <f>①参加者一覧表!Q11</f>
        <v>0</v>
      </c>
      <c r="D11" s="97"/>
      <c r="E11" s="97"/>
      <c r="F11" s="341" t="s">
        <v>151</v>
      </c>
      <c r="G11" s="169" t="s">
        <v>143</v>
      </c>
      <c r="H11" s="172">
        <f>IF(①参加者一覧表!$T$1="","",①参加者一覧表!$T$1)</f>
        <v>0</v>
      </c>
      <c r="I11" s="175">
        <f>IF(H11="","",H11*1800)</f>
        <v>0</v>
      </c>
      <c r="J11" s="48"/>
    </row>
    <row r="12" spans="1:10" ht="16.5" customHeight="1">
      <c r="A12" s="48"/>
      <c r="B12" s="252" t="s">
        <v>76</v>
      </c>
      <c r="C12" s="253">
        <f>①参加者一覧表!Q12</f>
        <v>0</v>
      </c>
      <c r="D12" s="101"/>
      <c r="E12" s="94"/>
      <c r="F12" s="342"/>
      <c r="G12" s="170" t="s">
        <v>148</v>
      </c>
      <c r="H12" s="173">
        <f>IF(①参加者一覧表!$T$2="","",①参加者一覧表!$T$2)</f>
        <v>0</v>
      </c>
      <c r="I12" s="176">
        <f>IF(H12="","",H12*1800)</f>
        <v>0</v>
      </c>
      <c r="J12" s="48"/>
    </row>
    <row r="13" spans="1:10" ht="16.5" customHeight="1">
      <c r="A13" s="48"/>
      <c r="B13" s="63" t="s">
        <v>73</v>
      </c>
      <c r="C13" s="186">
        <f>①参加者一覧表!Q13</f>
        <v>0</v>
      </c>
      <c r="D13" s="101"/>
      <c r="E13" s="94"/>
      <c r="F13" s="342"/>
      <c r="G13" s="170" t="s">
        <v>145</v>
      </c>
      <c r="H13" s="173">
        <f>IF(①参加者一覧表!$T$3="","",①参加者一覧表!$T$3)</f>
        <v>0</v>
      </c>
      <c r="I13" s="176">
        <f>IF(H13="","",H13*1800)</f>
        <v>0</v>
      </c>
      <c r="J13" s="48"/>
    </row>
    <row r="14" spans="1:10" ht="16.5" customHeight="1">
      <c r="A14" s="48"/>
      <c r="B14" s="63" t="s">
        <v>253</v>
      </c>
      <c r="C14" s="186">
        <f>①参加者一覧表!Q14</f>
        <v>0</v>
      </c>
      <c r="D14" s="95"/>
      <c r="E14" s="96"/>
      <c r="F14" s="342"/>
      <c r="G14" s="170" t="s">
        <v>149</v>
      </c>
      <c r="H14" s="173">
        <f>IF(①参加者一覧表!$T$4="","",①参加者一覧表!$T$4)</f>
        <v>0</v>
      </c>
      <c r="I14" s="176">
        <f>IF(H14="","",H14*1800)</f>
        <v>0</v>
      </c>
      <c r="J14" s="48"/>
    </row>
    <row r="15" spans="1:10" ht="16.5" customHeight="1" thickBot="1">
      <c r="A15" s="48"/>
      <c r="B15" s="63" t="s">
        <v>77</v>
      </c>
      <c r="C15" s="186">
        <f>①参加者一覧表!Q15</f>
        <v>0</v>
      </c>
      <c r="D15" s="96"/>
      <c r="E15" s="96"/>
      <c r="F15" s="343"/>
      <c r="G15" s="171" t="s">
        <v>150</v>
      </c>
      <c r="H15" s="174">
        <f>IF(①参加者一覧表!$T$5="","",①参加者一覧表!$T$5)</f>
        <v>0</v>
      </c>
      <c r="I15" s="177">
        <f>IF(H15="","",H15*1800)</f>
        <v>0</v>
      </c>
      <c r="J15" s="48"/>
    </row>
    <row r="16" spans="1:10" ht="16.5" customHeight="1">
      <c r="A16" s="48"/>
      <c r="B16" s="63" t="s">
        <v>78</v>
      </c>
      <c r="C16" s="186">
        <f>①参加者一覧表!Q16</f>
        <v>0</v>
      </c>
      <c r="D16" s="96"/>
      <c r="E16" s="96"/>
      <c r="F16" s="62" t="s">
        <v>239</v>
      </c>
      <c r="G16" s="166" t="s">
        <v>137</v>
      </c>
      <c r="H16" s="167">
        <f>①参加者一覧表!W3</f>
        <v>0</v>
      </c>
      <c r="I16" s="168">
        <f>①参加者一覧表!W3*600</f>
        <v>0</v>
      </c>
      <c r="J16" s="48"/>
    </row>
    <row r="17" spans="1:10" ht="16.5" customHeight="1">
      <c r="A17" s="48"/>
      <c r="B17" s="63" t="s">
        <v>75</v>
      </c>
      <c r="C17" s="186">
        <f>①参加者一覧表!Q17</f>
        <v>0</v>
      </c>
      <c r="D17" s="96"/>
      <c r="E17" s="185"/>
      <c r="F17" s="63" t="s">
        <v>240</v>
      </c>
      <c r="G17" s="154" t="s">
        <v>137</v>
      </c>
      <c r="H17" s="163">
        <f>①参加者一覧表!W4</f>
        <v>0</v>
      </c>
      <c r="I17" s="160">
        <f>①参加者一覧表!W4*1000</f>
        <v>0</v>
      </c>
      <c r="J17" s="48"/>
    </row>
    <row r="18" spans="1:10" ht="16.5" customHeight="1" thickBot="1">
      <c r="B18" s="63" t="s">
        <v>249</v>
      </c>
      <c r="C18" s="186">
        <f>①参加者一覧表!Q18</f>
        <v>0</v>
      </c>
      <c r="D18" s="96"/>
      <c r="F18" s="65" t="s">
        <v>241</v>
      </c>
      <c r="G18" s="155" t="s">
        <v>137</v>
      </c>
      <c r="H18" s="164">
        <f>①参加者一覧表!W5</f>
        <v>0</v>
      </c>
      <c r="I18" s="161">
        <f>①参加者一覧表!W5*1500</f>
        <v>0</v>
      </c>
    </row>
    <row r="19" spans="1:10" ht="16.5" customHeight="1" thickTop="1" thickBot="1">
      <c r="B19" s="250" t="s">
        <v>250</v>
      </c>
      <c r="C19" s="66">
        <f>①参加者一覧表!Q19</f>
        <v>0</v>
      </c>
      <c r="D19" s="185"/>
      <c r="E19" s="55"/>
      <c r="F19" s="238" t="s">
        <v>35</v>
      </c>
      <c r="G19" s="239"/>
      <c r="H19" s="240"/>
      <c r="I19" s="162">
        <f>SUM(I11:I18)</f>
        <v>0</v>
      </c>
      <c r="J19" s="48"/>
    </row>
    <row r="20" spans="1:10" ht="16.5" customHeight="1" thickBot="1">
      <c r="B20" s="241" t="s">
        <v>247</v>
      </c>
      <c r="C20" s="243">
        <f>COUNTIF(①参加者一覧表!O9:O98,"○")</f>
        <v>0</v>
      </c>
      <c r="D20" s="242" t="s">
        <v>246</v>
      </c>
      <c r="E20" s="55"/>
      <c r="F20" s="248"/>
      <c r="G20" s="248"/>
      <c r="H20" s="248"/>
      <c r="I20" s="249"/>
      <c r="J20" s="48"/>
    </row>
    <row r="21" spans="1:10" ht="17.25">
      <c r="B21" s="151"/>
      <c r="C21" s="151"/>
      <c r="D21" s="54"/>
      <c r="E21" s="151"/>
      <c r="F21" s="251" t="s">
        <v>251</v>
      </c>
      <c r="G21" s="330">
        <f ca="1">TODAY()</f>
        <v>44136</v>
      </c>
      <c r="H21" s="330"/>
      <c r="I21" s="330"/>
      <c r="J21" s="151"/>
    </row>
    <row r="22" spans="1:10" ht="17.25">
      <c r="A22" s="194" t="s">
        <v>153</v>
      </c>
      <c r="B22" s="56"/>
      <c r="C22" s="56"/>
      <c r="D22" s="151"/>
      <c r="E22" s="56"/>
      <c r="J22" s="48"/>
    </row>
    <row r="23" spans="1:10" ht="17.25">
      <c r="A23" s="48"/>
      <c r="B23" s="55"/>
      <c r="C23" s="55"/>
      <c r="D23" s="56"/>
      <c r="E23" s="55"/>
      <c r="F23" s="151"/>
      <c r="G23" s="151"/>
      <c r="H23" s="151"/>
      <c r="I23" s="151"/>
      <c r="J23" s="48"/>
    </row>
    <row r="24" spans="1:10" ht="18.75">
      <c r="A24" s="48"/>
      <c r="B24" s="57"/>
      <c r="C24" s="57"/>
      <c r="D24" s="55"/>
      <c r="E24" s="57"/>
      <c r="J24" s="48"/>
    </row>
    <row r="25" spans="1:10" ht="18.75">
      <c r="A25" s="48"/>
      <c r="B25" s="57"/>
      <c r="C25" s="57"/>
      <c r="D25" s="57"/>
      <c r="E25" s="57"/>
      <c r="J25" s="48"/>
    </row>
    <row r="26" spans="1:10" ht="18.75">
      <c r="B26" s="58"/>
      <c r="C26" s="55"/>
      <c r="D26" s="57"/>
      <c r="E26" s="55"/>
      <c r="F26" s="57"/>
      <c r="G26" s="57"/>
      <c r="H26" s="57"/>
      <c r="I26" s="57"/>
    </row>
    <row r="27" spans="1:10" ht="14.25">
      <c r="B27" s="58"/>
      <c r="C27" s="55"/>
      <c r="D27" s="55"/>
      <c r="E27" s="55"/>
      <c r="F27" s="59"/>
      <c r="G27" s="59"/>
      <c r="H27" s="59"/>
      <c r="I27" s="55"/>
    </row>
    <row r="28" spans="1:10" ht="14.25">
      <c r="B28" s="58"/>
      <c r="C28" s="55"/>
      <c r="D28" s="55"/>
      <c r="E28" s="55"/>
      <c r="F28" s="59"/>
      <c r="G28" s="59"/>
      <c r="H28" s="59"/>
      <c r="I28" s="55"/>
    </row>
    <row r="29" spans="1:10" ht="14.25">
      <c r="B29" s="58"/>
      <c r="C29" s="55"/>
      <c r="D29" s="55"/>
      <c r="E29" s="55"/>
      <c r="F29" s="59"/>
      <c r="G29" s="59"/>
      <c r="H29" s="59"/>
      <c r="I29" s="55"/>
    </row>
    <row r="30" spans="1:10" ht="14.25">
      <c r="B30" s="58"/>
      <c r="C30" s="55"/>
      <c r="D30" s="55"/>
      <c r="E30" s="55"/>
      <c r="F30" s="59"/>
      <c r="G30" s="59"/>
      <c r="H30" s="59"/>
      <c r="I30" s="55"/>
    </row>
    <row r="31" spans="1:10" ht="14.25">
      <c r="B31" s="58"/>
      <c r="C31" s="55"/>
      <c r="D31" s="55"/>
      <c r="E31" s="55"/>
      <c r="F31" s="59"/>
      <c r="G31" s="59"/>
      <c r="H31" s="59"/>
      <c r="I31" s="55"/>
    </row>
    <row r="32" spans="1:10" ht="14.25">
      <c r="B32" s="58"/>
      <c r="C32" s="55"/>
      <c r="D32" s="55"/>
      <c r="E32" s="55"/>
      <c r="F32" s="59"/>
      <c r="G32" s="59"/>
      <c r="H32" s="59"/>
      <c r="I32" s="55"/>
    </row>
    <row r="33" spans="2:9" ht="14.25">
      <c r="B33" s="58"/>
      <c r="C33" s="55"/>
      <c r="D33" s="55"/>
      <c r="E33" s="55"/>
      <c r="F33" s="59"/>
      <c r="G33" s="59"/>
      <c r="H33" s="59"/>
      <c r="I33" s="55"/>
    </row>
    <row r="34" spans="2:9" ht="14.25">
      <c r="B34" s="58"/>
      <c r="C34" s="55"/>
      <c r="D34" s="55"/>
      <c r="E34" s="55"/>
      <c r="F34" s="59"/>
      <c r="G34" s="59"/>
      <c r="H34" s="59"/>
      <c r="I34" s="55"/>
    </row>
    <row r="35" spans="2:9" ht="14.25">
      <c r="B35" s="58"/>
      <c r="C35" s="55"/>
      <c r="D35" s="55"/>
      <c r="E35" s="55"/>
      <c r="F35" s="59"/>
      <c r="G35" s="59"/>
      <c r="H35" s="59"/>
      <c r="I35" s="55"/>
    </row>
    <row r="36" spans="2:9" ht="14.25">
      <c r="B36" s="58"/>
      <c r="C36" s="55"/>
      <c r="D36" s="55"/>
      <c r="E36" s="55"/>
      <c r="F36" s="59"/>
      <c r="G36" s="59"/>
      <c r="H36" s="59"/>
      <c r="I36" s="55"/>
    </row>
    <row r="37" spans="2:9" ht="14.25">
      <c r="B37" s="58"/>
      <c r="C37" s="55"/>
      <c r="D37" s="55"/>
      <c r="E37" s="55"/>
      <c r="F37" s="59"/>
      <c r="G37" s="59"/>
      <c r="H37" s="59"/>
      <c r="I37" s="55"/>
    </row>
    <row r="38" spans="2:9" ht="14.25">
      <c r="B38" s="58"/>
      <c r="C38" s="55"/>
      <c r="D38" s="55"/>
      <c r="E38" s="55"/>
      <c r="F38" s="59"/>
      <c r="G38" s="59"/>
      <c r="H38" s="59"/>
      <c r="I38" s="55"/>
    </row>
    <row r="39" spans="2:9" ht="14.25">
      <c r="B39" s="58"/>
      <c r="C39" s="55"/>
      <c r="D39" s="55"/>
      <c r="E39" s="55"/>
      <c r="F39" s="59"/>
      <c r="G39" s="59"/>
      <c r="H39" s="59"/>
      <c r="I39" s="55"/>
    </row>
    <row r="40" spans="2:9" ht="14.25">
      <c r="B40" s="58"/>
      <c r="C40" s="55"/>
      <c r="D40" s="55"/>
      <c r="E40" s="55"/>
      <c r="F40" s="59"/>
      <c r="G40" s="59"/>
      <c r="H40" s="59"/>
      <c r="I40" s="55"/>
    </row>
    <row r="41" spans="2:9" ht="14.25">
      <c r="B41" s="58"/>
      <c r="C41" s="55"/>
      <c r="D41" s="55"/>
      <c r="E41" s="55"/>
      <c r="F41" s="59"/>
      <c r="G41" s="59"/>
      <c r="H41" s="59"/>
      <c r="I41" s="55"/>
    </row>
    <row r="42" spans="2:9" ht="14.25">
      <c r="B42" s="58"/>
      <c r="C42" s="55"/>
      <c r="D42" s="55"/>
      <c r="E42" s="55"/>
      <c r="F42" s="59"/>
      <c r="G42" s="59"/>
      <c r="H42" s="59"/>
      <c r="I42" s="55"/>
    </row>
    <row r="43" spans="2:9" ht="14.25">
      <c r="B43" s="58"/>
      <c r="C43" s="55"/>
      <c r="D43" s="55"/>
      <c r="E43" s="55"/>
      <c r="F43" s="59"/>
      <c r="G43" s="59"/>
      <c r="H43" s="59"/>
      <c r="I43" s="55"/>
    </row>
    <row r="44" spans="2:9" ht="14.25">
      <c r="D44" s="55"/>
      <c r="F44" s="59"/>
      <c r="G44" s="59"/>
      <c r="H44" s="59"/>
      <c r="I44" s="55"/>
    </row>
    <row r="50" spans="1:8" ht="14.25" thickBot="1">
      <c r="A50" s="182"/>
      <c r="B50" s="182"/>
      <c r="C50" s="182"/>
      <c r="E50" s="182"/>
    </row>
    <row r="51" spans="1:8" ht="14.25" thickBot="1">
      <c r="D51" s="182"/>
      <c r="F51" s="182"/>
      <c r="G51" s="182"/>
      <c r="H51" s="182"/>
    </row>
    <row r="52" spans="1:8" ht="19.5" thickBot="1">
      <c r="B52" s="181" t="s">
        <v>36</v>
      </c>
      <c r="C52" s="201" t="str">
        <f>D6</f>
        <v/>
      </c>
      <c r="E52" s="202"/>
    </row>
    <row r="53" spans="1:8" ht="19.5" thickBot="1">
      <c r="B53" s="318" t="s">
        <v>152</v>
      </c>
      <c r="C53" s="169" t="s">
        <v>143</v>
      </c>
      <c r="D53" s="202"/>
      <c r="F53" s="202"/>
      <c r="G53" s="202"/>
      <c r="H53" s="203"/>
    </row>
    <row r="54" spans="1:8" ht="14.25">
      <c r="B54" s="319"/>
      <c r="C54" s="170" t="s">
        <v>148</v>
      </c>
      <c r="D54" s="178">
        <f>IF(①参加者一覧表!$T$1="","",①参加者一覧表!$T$1)</f>
        <v>0</v>
      </c>
    </row>
    <row r="55" spans="1:8" ht="14.25">
      <c r="B55" s="319"/>
      <c r="C55" s="170" t="s">
        <v>145</v>
      </c>
      <c r="D55" s="179">
        <f>IF(①参加者一覧表!$T$2="","",①参加者一覧表!$T$2)</f>
        <v>0</v>
      </c>
    </row>
    <row r="56" spans="1:8" ht="14.25">
      <c r="B56" s="319"/>
      <c r="C56" s="170" t="s">
        <v>149</v>
      </c>
      <c r="D56" s="179">
        <f>IF(①参加者一覧表!$T$3="","",①参加者一覧表!$T$3)</f>
        <v>0</v>
      </c>
    </row>
    <row r="57" spans="1:8" ht="15" thickBot="1">
      <c r="B57" s="320"/>
      <c r="C57" s="171" t="s">
        <v>150</v>
      </c>
      <c r="D57" s="179">
        <f>IF(①参加者一覧表!$T$4="","",①参加者一覧表!$T$4)</f>
        <v>0</v>
      </c>
    </row>
    <row r="58" spans="1:8" ht="15" thickBot="1">
      <c r="D58" s="180">
        <f>IF(①参加者一覧表!$T$5="","",①参加者一覧表!$T$5)</f>
        <v>0</v>
      </c>
    </row>
  </sheetData>
  <sheetProtection sheet="1" objects="1" scenarios="1" selectLockedCells="1" selectUnlockedCells="1"/>
  <mergeCells count="14">
    <mergeCell ref="G21:I21"/>
    <mergeCell ref="D1:J1"/>
    <mergeCell ref="A2:J2"/>
    <mergeCell ref="A3:J3"/>
    <mergeCell ref="A4:J4"/>
    <mergeCell ref="B7:C7"/>
    <mergeCell ref="D6:I6"/>
    <mergeCell ref="D5:F5"/>
    <mergeCell ref="F11:F15"/>
    <mergeCell ref="B53:B57"/>
    <mergeCell ref="B8:B10"/>
    <mergeCell ref="C8:D8"/>
    <mergeCell ref="C9:D9"/>
    <mergeCell ref="C10:D10"/>
  </mergeCells>
  <phoneticPr fontId="3"/>
  <printOptions horizontalCentered="1"/>
  <pageMargins left="0.39370078740157483" right="0.39370078740157483" top="0.59055118110236227" bottom="0.59055118110236227" header="0.31496062992125984" footer="0.31496062992125984"/>
  <pageSetup paperSize="9" scale="89" orientation="portrait" r:id="rId1"/>
  <rowBreaks count="1" manualBreakCount="1">
    <brk id="50"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view="pageBreakPreview" zoomScaleNormal="100" zoomScaleSheetLayoutView="100" workbookViewId="0">
      <selection activeCell="E17" sqref="E17"/>
    </sheetView>
  </sheetViews>
  <sheetFormatPr defaultRowHeight="13.5"/>
  <cols>
    <col min="1" max="1" width="9" style="146"/>
    <col min="2" max="2" width="50.375" style="146" customWidth="1"/>
    <col min="3" max="16384" width="9" style="146"/>
  </cols>
  <sheetData>
    <row r="1" spans="1:10" ht="26.45" customHeight="1">
      <c r="A1" s="219"/>
      <c r="B1" s="219"/>
      <c r="C1" s="346" t="s">
        <v>215</v>
      </c>
      <c r="D1" s="346"/>
      <c r="E1" s="346"/>
      <c r="F1" s="346"/>
      <c r="G1" s="347" t="s">
        <v>216</v>
      </c>
      <c r="H1" s="347"/>
      <c r="I1" s="347"/>
      <c r="J1" s="347"/>
    </row>
    <row r="2" spans="1:10" ht="19.5" thickBot="1">
      <c r="A2" s="209" t="s">
        <v>188</v>
      </c>
    </row>
    <row r="3" spans="1:10" ht="72.599999999999994" customHeight="1" thickTop="1" thickBot="1">
      <c r="A3" s="348" t="s">
        <v>189</v>
      </c>
      <c r="B3" s="349"/>
      <c r="C3" s="349"/>
      <c r="D3" s="349"/>
      <c r="E3" s="349"/>
      <c r="F3" s="349"/>
      <c r="G3" s="349"/>
      <c r="H3" s="349"/>
      <c r="I3" s="349"/>
      <c r="J3" s="350"/>
    </row>
    <row r="4" spans="1:10" s="211" customFormat="1" ht="12.75" thickTop="1">
      <c r="A4" s="210" t="s">
        <v>190</v>
      </c>
    </row>
    <row r="5" spans="1:10" s="211" customFormat="1" ht="12">
      <c r="A5" s="351" t="s">
        <v>191</v>
      </c>
      <c r="B5" s="351"/>
      <c r="C5" s="351"/>
      <c r="D5" s="351"/>
      <c r="E5" s="351"/>
      <c r="F5" s="351"/>
      <c r="G5" s="351"/>
      <c r="H5" s="351"/>
      <c r="I5" s="351"/>
      <c r="J5" s="351"/>
    </row>
    <row r="6" spans="1:10" ht="33.950000000000003" customHeight="1">
      <c r="A6" s="212" t="s">
        <v>192</v>
      </c>
      <c r="B6" s="212" t="s">
        <v>193</v>
      </c>
      <c r="C6" s="212" t="s">
        <v>194</v>
      </c>
      <c r="D6" s="212" t="s">
        <v>194</v>
      </c>
      <c r="E6" s="212" t="s">
        <v>195</v>
      </c>
      <c r="F6" s="212" t="s">
        <v>195</v>
      </c>
      <c r="G6" s="212" t="s">
        <v>194</v>
      </c>
      <c r="H6" s="212" t="s">
        <v>195</v>
      </c>
      <c r="I6" s="212" t="s">
        <v>195</v>
      </c>
      <c r="J6" s="212" t="s">
        <v>194</v>
      </c>
    </row>
    <row r="7" spans="1:10" ht="23.1" customHeight="1">
      <c r="A7" s="212">
        <v>1</v>
      </c>
      <c r="B7" s="213" t="s">
        <v>196</v>
      </c>
      <c r="C7" s="214"/>
      <c r="D7" s="214"/>
      <c r="E7" s="214"/>
      <c r="F7" s="214"/>
      <c r="G7" s="214"/>
      <c r="H7" s="214"/>
      <c r="I7" s="214"/>
      <c r="J7" s="214"/>
    </row>
    <row r="8" spans="1:10" ht="23.1" customHeight="1">
      <c r="A8" s="212">
        <v>2</v>
      </c>
      <c r="B8" s="214" t="s">
        <v>197</v>
      </c>
      <c r="C8" s="214"/>
      <c r="D8" s="214"/>
      <c r="E8" s="214"/>
      <c r="F8" s="214"/>
      <c r="G8" s="214"/>
      <c r="H8" s="214"/>
      <c r="I8" s="214"/>
      <c r="J8" s="214"/>
    </row>
    <row r="9" spans="1:10" ht="23.1" customHeight="1">
      <c r="A9" s="212">
        <v>3</v>
      </c>
      <c r="B9" s="214" t="s">
        <v>198</v>
      </c>
      <c r="C9" s="214"/>
      <c r="D9" s="214"/>
      <c r="E9" s="214"/>
      <c r="F9" s="214"/>
      <c r="G9" s="214"/>
      <c r="H9" s="214"/>
      <c r="I9" s="214"/>
      <c r="J9" s="214"/>
    </row>
    <row r="10" spans="1:10" ht="23.1" customHeight="1">
      <c r="A10" s="212">
        <v>4</v>
      </c>
      <c r="B10" s="214" t="s">
        <v>199</v>
      </c>
      <c r="C10" s="214"/>
      <c r="D10" s="214"/>
      <c r="E10" s="214"/>
      <c r="F10" s="214"/>
      <c r="G10" s="214"/>
      <c r="H10" s="214"/>
      <c r="I10" s="214"/>
      <c r="J10" s="214"/>
    </row>
    <row r="11" spans="1:10" ht="23.1" customHeight="1">
      <c r="A11" s="212">
        <v>5</v>
      </c>
      <c r="B11" s="214" t="s">
        <v>200</v>
      </c>
      <c r="C11" s="214"/>
      <c r="D11" s="214"/>
      <c r="E11" s="214"/>
      <c r="F11" s="214"/>
      <c r="G11" s="214"/>
      <c r="H11" s="214"/>
      <c r="I11" s="214"/>
      <c r="J11" s="214"/>
    </row>
    <row r="12" spans="1:10" ht="23.1" customHeight="1">
      <c r="A12" s="212">
        <v>6</v>
      </c>
      <c r="B12" s="214" t="s">
        <v>201</v>
      </c>
      <c r="C12" s="214"/>
      <c r="D12" s="214"/>
      <c r="E12" s="214"/>
      <c r="F12" s="214"/>
      <c r="G12" s="214"/>
      <c r="H12" s="214"/>
      <c r="I12" s="214"/>
      <c r="J12" s="214"/>
    </row>
    <row r="13" spans="1:10" ht="23.1" customHeight="1">
      <c r="A13" s="212">
        <v>7</v>
      </c>
      <c r="B13" s="214" t="s">
        <v>202</v>
      </c>
      <c r="C13" s="214"/>
      <c r="D13" s="214"/>
      <c r="E13" s="214"/>
      <c r="F13" s="214"/>
      <c r="G13" s="214"/>
      <c r="H13" s="214"/>
      <c r="I13" s="214"/>
      <c r="J13" s="214"/>
    </row>
    <row r="14" spans="1:10" ht="23.1" customHeight="1">
      <c r="A14" s="212">
        <v>8</v>
      </c>
      <c r="B14" s="214" t="s">
        <v>203</v>
      </c>
      <c r="C14" s="214"/>
      <c r="D14" s="214"/>
      <c r="E14" s="214"/>
      <c r="F14" s="214"/>
      <c r="G14" s="214"/>
      <c r="H14" s="214"/>
      <c r="I14" s="214"/>
      <c r="J14" s="214"/>
    </row>
    <row r="15" spans="1:10" ht="23.1" customHeight="1">
      <c r="A15" s="212">
        <v>9</v>
      </c>
      <c r="B15" s="214" t="s">
        <v>204</v>
      </c>
      <c r="C15" s="214"/>
      <c r="D15" s="214"/>
      <c r="E15" s="214"/>
      <c r="F15" s="214"/>
      <c r="G15" s="214"/>
      <c r="H15" s="214"/>
      <c r="I15" s="214"/>
      <c r="J15" s="214"/>
    </row>
    <row r="16" spans="1:10" ht="23.1" customHeight="1">
      <c r="A16" s="212">
        <v>10</v>
      </c>
      <c r="B16" s="214" t="s">
        <v>205</v>
      </c>
      <c r="C16" s="214"/>
      <c r="D16" s="214"/>
      <c r="E16" s="214"/>
      <c r="F16" s="214"/>
      <c r="G16" s="214"/>
      <c r="H16" s="214"/>
      <c r="I16" s="214"/>
      <c r="J16" s="214"/>
    </row>
    <row r="17" spans="1:10" ht="23.1" customHeight="1">
      <c r="A17" s="212">
        <v>11</v>
      </c>
      <c r="B17" s="214" t="s">
        <v>206</v>
      </c>
      <c r="C17" s="215" t="s">
        <v>207</v>
      </c>
      <c r="D17" s="215" t="s">
        <v>207</v>
      </c>
      <c r="E17" s="215" t="s">
        <v>207</v>
      </c>
      <c r="F17" s="215" t="s">
        <v>207</v>
      </c>
      <c r="G17" s="215" t="s">
        <v>207</v>
      </c>
      <c r="H17" s="215" t="s">
        <v>207</v>
      </c>
      <c r="I17" s="215" t="s">
        <v>207</v>
      </c>
      <c r="J17" s="215" t="s">
        <v>208</v>
      </c>
    </row>
    <row r="18" spans="1:10" ht="23.1" customHeight="1">
      <c r="A18" s="212">
        <v>12</v>
      </c>
      <c r="B18" s="214" t="s">
        <v>209</v>
      </c>
      <c r="C18" s="214"/>
      <c r="D18" s="214"/>
      <c r="E18" s="214"/>
      <c r="F18" s="214"/>
      <c r="G18" s="214"/>
      <c r="H18" s="214"/>
      <c r="I18" s="214"/>
      <c r="J18" s="214"/>
    </row>
    <row r="19" spans="1:10" ht="12.6" customHeight="1"/>
    <row r="20" spans="1:10" s="216" customFormat="1" ht="14.25">
      <c r="A20" s="344" t="s">
        <v>210</v>
      </c>
      <c r="B20" s="345"/>
      <c r="C20" s="344" t="s">
        <v>211</v>
      </c>
      <c r="D20" s="344"/>
      <c r="E20" s="344"/>
      <c r="F20" s="344"/>
      <c r="G20" s="344"/>
      <c r="H20" s="344"/>
      <c r="I20" s="344"/>
      <c r="J20" s="344"/>
    </row>
    <row r="21" spans="1:10" s="216" customFormat="1" ht="13.5" customHeight="1">
      <c r="C21" s="217" t="s">
        <v>214</v>
      </c>
    </row>
    <row r="22" spans="1:10" s="216" customFormat="1" ht="14.25">
      <c r="A22" s="344" t="s">
        <v>212</v>
      </c>
      <c r="B22" s="345"/>
      <c r="C22" s="218" t="s">
        <v>213</v>
      </c>
    </row>
  </sheetData>
  <mergeCells count="7">
    <mergeCell ref="A22:B22"/>
    <mergeCell ref="C1:F1"/>
    <mergeCell ref="G1:J1"/>
    <mergeCell ref="A3:J3"/>
    <mergeCell ref="A5:J5"/>
    <mergeCell ref="A20:B20"/>
    <mergeCell ref="C20:J20"/>
  </mergeCells>
  <phoneticPr fontId="45"/>
  <pageMargins left="0.23622047244094491" right="0.23622047244094491" top="0.39370078740157483" bottom="0.39370078740157483" header="0.31496062992125984" footer="0.31496062992125984"/>
  <pageSetup paperSize="9" scale="9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9"/>
  <sheetViews>
    <sheetView zoomScaleNormal="100" zoomScalePageLayoutView="80" workbookViewId="0">
      <selection activeCell="A2" sqref="A2:P2"/>
    </sheetView>
  </sheetViews>
  <sheetFormatPr defaultRowHeight="13.5"/>
  <cols>
    <col min="1" max="1" width="4.125" style="146" customWidth="1"/>
    <col min="2" max="2" width="29" style="146" customWidth="1"/>
    <col min="3" max="16" width="6.5" style="146" customWidth="1"/>
    <col min="17" max="16384" width="9" style="146"/>
  </cols>
  <sheetData>
    <row r="1" spans="1:16" ht="41.45" customHeight="1">
      <c r="A1" s="354" t="s">
        <v>233</v>
      </c>
      <c r="B1" s="347"/>
      <c r="C1" s="347"/>
      <c r="D1" s="347"/>
      <c r="E1" s="347"/>
      <c r="F1" s="347"/>
      <c r="G1" s="347"/>
      <c r="H1" s="347"/>
      <c r="I1" s="347"/>
      <c r="J1" s="347"/>
      <c r="K1" s="347"/>
      <c r="L1" s="347"/>
      <c r="M1" s="347"/>
      <c r="N1" s="347"/>
      <c r="O1" s="347"/>
      <c r="P1" s="347"/>
    </row>
    <row r="2" spans="1:16" ht="33.6" customHeight="1">
      <c r="A2" s="353" t="s">
        <v>232</v>
      </c>
      <c r="B2" s="353"/>
      <c r="C2" s="353"/>
      <c r="D2" s="353"/>
      <c r="E2" s="353"/>
      <c r="F2" s="353"/>
      <c r="G2" s="353"/>
      <c r="H2" s="353"/>
      <c r="I2" s="353"/>
      <c r="J2" s="353"/>
      <c r="K2" s="353"/>
      <c r="L2" s="353"/>
      <c r="M2" s="353"/>
      <c r="N2" s="353"/>
      <c r="O2" s="353"/>
      <c r="P2" s="353"/>
    </row>
    <row r="3" spans="1:16" s="216" customFormat="1" ht="20.45" customHeight="1">
      <c r="A3" s="345" t="s">
        <v>231</v>
      </c>
      <c r="B3" s="345"/>
      <c r="C3" s="345"/>
      <c r="D3" s="345"/>
      <c r="E3" s="345"/>
      <c r="F3" s="345"/>
      <c r="G3" s="345"/>
      <c r="H3" s="345"/>
      <c r="I3" s="345"/>
      <c r="J3" s="345"/>
      <c r="K3" s="345"/>
      <c r="L3" s="345"/>
      <c r="M3" s="345"/>
      <c r="N3" s="345"/>
      <c r="O3" s="345"/>
      <c r="P3" s="345"/>
    </row>
    <row r="4" spans="1:16" s="216" customFormat="1" ht="20.45" customHeight="1">
      <c r="A4" s="355" t="s">
        <v>191</v>
      </c>
      <c r="B4" s="355"/>
      <c r="C4" s="355"/>
      <c r="D4" s="355"/>
      <c r="E4" s="355"/>
      <c r="F4" s="355"/>
      <c r="G4" s="355"/>
      <c r="H4" s="355"/>
      <c r="I4" s="355"/>
      <c r="J4" s="355"/>
      <c r="K4" s="355"/>
      <c r="L4" s="355"/>
      <c r="M4" s="355"/>
      <c r="N4" s="355"/>
      <c r="O4" s="355"/>
      <c r="P4" s="355"/>
    </row>
    <row r="5" spans="1:16" ht="29.45" customHeight="1">
      <c r="A5" s="212" t="s">
        <v>192</v>
      </c>
      <c r="B5" s="212" t="s">
        <v>193</v>
      </c>
      <c r="C5" s="228" t="s">
        <v>194</v>
      </c>
      <c r="D5" s="227" t="s">
        <v>194</v>
      </c>
      <c r="E5" s="227" t="s">
        <v>194</v>
      </c>
      <c r="F5" s="227" t="s">
        <v>194</v>
      </c>
      <c r="G5" s="227" t="s">
        <v>194</v>
      </c>
      <c r="H5" s="227" t="s">
        <v>194</v>
      </c>
      <c r="I5" s="227" t="s">
        <v>194</v>
      </c>
      <c r="J5" s="227" t="s">
        <v>194</v>
      </c>
      <c r="K5" s="227" t="s">
        <v>194</v>
      </c>
      <c r="L5" s="227" t="s">
        <v>194</v>
      </c>
      <c r="M5" s="227" t="s">
        <v>194</v>
      </c>
      <c r="N5" s="227" t="s">
        <v>194</v>
      </c>
      <c r="O5" s="227" t="s">
        <v>194</v>
      </c>
      <c r="P5" s="227" t="s">
        <v>194</v>
      </c>
    </row>
    <row r="6" spans="1:16" ht="24.95" customHeight="1">
      <c r="A6" s="212">
        <v>1</v>
      </c>
      <c r="B6" s="226" t="s">
        <v>196</v>
      </c>
      <c r="C6" s="214"/>
      <c r="D6" s="214"/>
      <c r="E6" s="214"/>
      <c r="F6" s="214"/>
      <c r="G6" s="214"/>
      <c r="H6" s="214"/>
      <c r="I6" s="214"/>
      <c r="J6" s="214"/>
      <c r="K6" s="214"/>
      <c r="L6" s="214"/>
      <c r="M6" s="214"/>
      <c r="N6" s="214"/>
      <c r="O6" s="214"/>
      <c r="P6" s="214"/>
    </row>
    <row r="7" spans="1:16" ht="24.95" customHeight="1">
      <c r="A7" s="212">
        <v>2</v>
      </c>
      <c r="B7" s="225" t="s">
        <v>197</v>
      </c>
      <c r="C7" s="214"/>
      <c r="D7" s="214"/>
      <c r="E7" s="214"/>
      <c r="F7" s="214"/>
      <c r="G7" s="214"/>
      <c r="H7" s="214"/>
      <c r="I7" s="214"/>
      <c r="J7" s="214"/>
      <c r="K7" s="214"/>
      <c r="L7" s="214"/>
      <c r="M7" s="214"/>
      <c r="N7" s="214"/>
      <c r="O7" s="214"/>
      <c r="P7" s="214"/>
    </row>
    <row r="8" spans="1:16" ht="24.95" customHeight="1">
      <c r="A8" s="212">
        <v>3</v>
      </c>
      <c r="B8" s="225" t="s">
        <v>230</v>
      </c>
      <c r="C8" s="214"/>
      <c r="D8" s="214"/>
      <c r="E8" s="214"/>
      <c r="F8" s="214"/>
      <c r="G8" s="214"/>
      <c r="H8" s="214"/>
      <c r="I8" s="214"/>
      <c r="J8" s="214"/>
      <c r="K8" s="214"/>
      <c r="L8" s="214"/>
      <c r="M8" s="214"/>
      <c r="N8" s="214"/>
      <c r="O8" s="214"/>
      <c r="P8" s="214"/>
    </row>
    <row r="9" spans="1:16" ht="24.95" customHeight="1">
      <c r="A9" s="212">
        <v>4</v>
      </c>
      <c r="B9" s="225" t="s">
        <v>229</v>
      </c>
      <c r="C9" s="214"/>
      <c r="D9" s="214"/>
      <c r="E9" s="214"/>
      <c r="F9" s="214"/>
      <c r="G9" s="214"/>
      <c r="H9" s="214"/>
      <c r="I9" s="214"/>
      <c r="J9" s="214"/>
      <c r="K9" s="214"/>
      <c r="L9" s="214"/>
      <c r="M9" s="214"/>
      <c r="N9" s="214"/>
      <c r="O9" s="214"/>
      <c r="P9" s="214"/>
    </row>
    <row r="10" spans="1:16" ht="24.95" customHeight="1">
      <c r="A10" s="212">
        <v>5</v>
      </c>
      <c r="B10" s="225" t="s">
        <v>200</v>
      </c>
      <c r="C10" s="214"/>
      <c r="D10" s="214"/>
      <c r="E10" s="214"/>
      <c r="F10" s="214"/>
      <c r="G10" s="214"/>
      <c r="H10" s="214"/>
      <c r="I10" s="214"/>
      <c r="J10" s="214"/>
      <c r="K10" s="214"/>
      <c r="L10" s="214"/>
      <c r="M10" s="214"/>
      <c r="N10" s="214"/>
      <c r="O10" s="214"/>
      <c r="P10" s="214"/>
    </row>
    <row r="11" spans="1:16" ht="24.95" customHeight="1">
      <c r="A11" s="212">
        <v>6</v>
      </c>
      <c r="B11" s="225" t="s">
        <v>201</v>
      </c>
      <c r="C11" s="214"/>
      <c r="D11" s="214"/>
      <c r="E11" s="214"/>
      <c r="F11" s="214"/>
      <c r="G11" s="214"/>
      <c r="H11" s="214"/>
      <c r="I11" s="214"/>
      <c r="J11" s="214"/>
      <c r="K11" s="214"/>
      <c r="L11" s="214"/>
      <c r="M11" s="214"/>
      <c r="N11" s="214"/>
      <c r="O11" s="214"/>
      <c r="P11" s="214"/>
    </row>
    <row r="12" spans="1:16" ht="24.95" customHeight="1">
      <c r="A12" s="212">
        <v>7</v>
      </c>
      <c r="B12" s="225" t="s">
        <v>202</v>
      </c>
      <c r="C12" s="214"/>
      <c r="D12" s="214"/>
      <c r="E12" s="214"/>
      <c r="F12" s="214"/>
      <c r="G12" s="214"/>
      <c r="H12" s="214"/>
      <c r="I12" s="214"/>
      <c r="J12" s="214"/>
      <c r="K12" s="214"/>
      <c r="L12" s="214"/>
      <c r="M12" s="214"/>
      <c r="N12" s="214"/>
      <c r="O12" s="214"/>
      <c r="P12" s="214"/>
    </row>
    <row r="13" spans="1:16" ht="24.95" customHeight="1">
      <c r="A13" s="212">
        <v>8</v>
      </c>
      <c r="B13" s="225" t="s">
        <v>228</v>
      </c>
      <c r="C13" s="214"/>
      <c r="D13" s="214"/>
      <c r="E13" s="214"/>
      <c r="F13" s="214"/>
      <c r="G13" s="214"/>
      <c r="H13" s="214"/>
      <c r="I13" s="214"/>
      <c r="J13" s="214"/>
      <c r="K13" s="214"/>
      <c r="L13" s="214"/>
      <c r="M13" s="214"/>
      <c r="N13" s="214"/>
      <c r="O13" s="214"/>
      <c r="P13" s="214"/>
    </row>
    <row r="14" spans="1:16" ht="24.95" customHeight="1">
      <c r="A14" s="212">
        <v>9</v>
      </c>
      <c r="B14" s="225" t="s">
        <v>204</v>
      </c>
      <c r="C14" s="214"/>
      <c r="D14" s="214"/>
      <c r="E14" s="214"/>
      <c r="F14" s="214"/>
      <c r="G14" s="214"/>
      <c r="H14" s="214"/>
      <c r="I14" s="214"/>
      <c r="J14" s="214"/>
      <c r="K14" s="214"/>
      <c r="L14" s="214"/>
      <c r="M14" s="214"/>
      <c r="N14" s="214"/>
      <c r="O14" s="214"/>
      <c r="P14" s="214"/>
    </row>
    <row r="15" spans="1:16" ht="24.95" customHeight="1">
      <c r="A15" s="212">
        <v>10</v>
      </c>
      <c r="B15" s="225" t="s">
        <v>227</v>
      </c>
      <c r="C15" s="214"/>
      <c r="D15" s="214"/>
      <c r="E15" s="214"/>
      <c r="F15" s="214"/>
      <c r="G15" s="214"/>
      <c r="H15" s="214"/>
      <c r="I15" s="214"/>
      <c r="J15" s="214"/>
      <c r="K15" s="214"/>
      <c r="L15" s="214"/>
      <c r="M15" s="214"/>
      <c r="N15" s="214"/>
      <c r="O15" s="214"/>
      <c r="P15" s="214"/>
    </row>
    <row r="16" spans="1:16" ht="24.95" customHeight="1">
      <c r="A16" s="212">
        <v>11</v>
      </c>
      <c r="B16" s="225" t="s">
        <v>206</v>
      </c>
      <c r="C16" s="224" t="s">
        <v>226</v>
      </c>
      <c r="D16" s="223" t="s">
        <v>226</v>
      </c>
      <c r="E16" s="223" t="s">
        <v>226</v>
      </c>
      <c r="F16" s="223" t="s">
        <v>226</v>
      </c>
      <c r="G16" s="223" t="s">
        <v>226</v>
      </c>
      <c r="H16" s="223" t="s">
        <v>226</v>
      </c>
      <c r="I16" s="223" t="s">
        <v>226</v>
      </c>
      <c r="J16" s="223" t="s">
        <v>226</v>
      </c>
      <c r="K16" s="223" t="s">
        <v>226</v>
      </c>
      <c r="L16" s="223" t="s">
        <v>226</v>
      </c>
      <c r="M16" s="223" t="s">
        <v>226</v>
      </c>
      <c r="N16" s="223" t="s">
        <v>226</v>
      </c>
      <c r="O16" s="223" t="s">
        <v>226</v>
      </c>
      <c r="P16" s="223" t="s">
        <v>226</v>
      </c>
    </row>
    <row r="17" spans="1:16" ht="12.6" customHeight="1"/>
    <row r="18" spans="1:16" s="211" customFormat="1" ht="18.600000000000001" customHeight="1">
      <c r="A18" s="352" t="s">
        <v>225</v>
      </c>
      <c r="B18" s="352"/>
      <c r="C18" s="352"/>
      <c r="D18" s="352"/>
      <c r="E18" s="352"/>
      <c r="F18" s="352"/>
      <c r="G18" s="352"/>
      <c r="H18" s="352"/>
      <c r="I18" s="352"/>
      <c r="J18" s="352"/>
      <c r="K18" s="352"/>
      <c r="L18" s="352"/>
      <c r="M18" s="352"/>
      <c r="N18" s="352"/>
      <c r="O18" s="352"/>
      <c r="P18" s="352"/>
    </row>
    <row r="19" spans="1:16" s="211" customFormat="1" ht="18.600000000000001" customHeight="1">
      <c r="A19" s="352" t="s">
        <v>224</v>
      </c>
      <c r="B19" s="352"/>
      <c r="C19" s="352"/>
      <c r="D19" s="352"/>
      <c r="E19" s="352"/>
      <c r="F19" s="352"/>
      <c r="G19" s="352"/>
      <c r="H19" s="352"/>
      <c r="I19" s="352"/>
      <c r="J19" s="352"/>
      <c r="K19" s="352"/>
      <c r="L19" s="352"/>
      <c r="M19" s="352"/>
      <c r="N19" s="352"/>
      <c r="O19" s="352"/>
      <c r="P19" s="352"/>
    </row>
  </sheetData>
  <mergeCells count="6">
    <mergeCell ref="A18:P18"/>
    <mergeCell ref="A19:P19"/>
    <mergeCell ref="A2:P2"/>
    <mergeCell ref="A3:P3"/>
    <mergeCell ref="A1:P1"/>
    <mergeCell ref="A4:P4"/>
  </mergeCells>
  <phoneticPr fontId="45"/>
  <printOptions horizontalCentered="1" verticalCentered="1"/>
  <pageMargins left="0.23622047244094491" right="0.23622047244094491" top="0.74803149606299213" bottom="0.74803149606299213"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I92"/>
  <sheetViews>
    <sheetView workbookViewId="0">
      <selection activeCell="A2" sqref="A2"/>
    </sheetView>
  </sheetViews>
  <sheetFormatPr defaultRowHeight="13.5"/>
  <cols>
    <col min="1" max="1" width="12.75" bestFit="1" customWidth="1"/>
    <col min="6" max="6" width="13.125" bestFit="1" customWidth="1"/>
    <col min="8" max="8" width="13.875" bestFit="1" customWidth="1"/>
  </cols>
  <sheetData>
    <row r="1" spans="1:9">
      <c r="A1" t="s">
        <v>37</v>
      </c>
      <c r="B1" t="s">
        <v>38</v>
      </c>
      <c r="C1" t="s">
        <v>39</v>
      </c>
      <c r="D1" t="s">
        <v>40</v>
      </c>
      <c r="E1" t="s">
        <v>41</v>
      </c>
      <c r="F1" t="s">
        <v>42</v>
      </c>
      <c r="G1" t="s">
        <v>43</v>
      </c>
      <c r="H1" t="s">
        <v>44</v>
      </c>
      <c r="I1" t="s">
        <v>45</v>
      </c>
    </row>
    <row r="2" spans="1:9">
      <c r="A2" t="e">
        <f>IF(H2="","",RIGHT(#REF!,4))&amp;(D2&amp;"0000")+H2</f>
        <v>#VALUE!</v>
      </c>
      <c r="B2" t="str">
        <f>IF(H2="","",①参加者一覧表!B9)</f>
        <v/>
      </c>
      <c r="C2" t="str">
        <f>IF(H2="","",①参加者一覧表!C9)</f>
        <v/>
      </c>
      <c r="D2" t="str">
        <f>IF(H2="","",IF(①参加者一覧表!D9="男",1,2))</f>
        <v/>
      </c>
      <c r="E2" t="str">
        <f>IF(H2="","",23)</f>
        <v/>
      </c>
      <c r="F2" t="str">
        <f>IF(H2="","",#REF!)</f>
        <v/>
      </c>
      <c r="G2" t="str">
        <f>IF(H2="","",①参加者一覧表!$C$3)</f>
        <v/>
      </c>
      <c r="H2" t="str">
        <f>IF(①参加者一覧表!P9="","",①参加者一覧表!P9)</f>
        <v/>
      </c>
      <c r="I2" t="str">
        <f>IF(H2="","",IF(①参加者一覧表!F9="","",IF(D2=1,VLOOKUP(①参加者一覧表!F9,#REF!,2,FALSE),VLOOKUP(①参加者一覧表!F9,#REF!,2,FALSE)))&amp;" "&amp;①参加者一覧表!G9)</f>
        <v/>
      </c>
    </row>
    <row r="3" spans="1:9">
      <c r="A3" t="e">
        <f>IF(H3="","",RIGHT(#REF!,4))&amp;(D3&amp;"0000")+H3</f>
        <v>#VALUE!</v>
      </c>
      <c r="B3" t="str">
        <f>IF(H3="","",①参加者一覧表!B10)</f>
        <v/>
      </c>
      <c r="C3" t="str">
        <f>IF(H3="","",①参加者一覧表!C10)</f>
        <v/>
      </c>
      <c r="D3" t="str">
        <f>IF(H3="","",IF(①参加者一覧表!D10="男",1,2))</f>
        <v/>
      </c>
      <c r="E3" t="str">
        <f t="shared" ref="E3:E66" si="0">IF(H3="","",23)</f>
        <v/>
      </c>
      <c r="F3" t="str">
        <f>IF(H3="","",#REF!)</f>
        <v/>
      </c>
      <c r="G3" t="str">
        <f>IF(H3="","",①参加者一覧表!$C$3)</f>
        <v/>
      </c>
      <c r="H3" t="str">
        <f>IF(①参加者一覧表!P10="","",①参加者一覧表!P10)</f>
        <v/>
      </c>
      <c r="I3" t="str">
        <f>IF(H3="","",IF(①参加者一覧表!F10="","",IF(D3=1,VLOOKUP(①参加者一覧表!F10,#REF!,2,FALSE),VLOOKUP(①参加者一覧表!F10,#REF!,2,FALSE)))&amp;" "&amp;①参加者一覧表!G10)</f>
        <v/>
      </c>
    </row>
    <row r="4" spans="1:9">
      <c r="A4" t="e">
        <f>IF(H4="","",RIGHT(#REF!,4))&amp;(D4&amp;"0000")+H4</f>
        <v>#VALUE!</v>
      </c>
      <c r="B4" t="str">
        <f>IF(H4="","",①参加者一覧表!B11)</f>
        <v/>
      </c>
      <c r="C4" t="str">
        <f>IF(H4="","",①参加者一覧表!C11)</f>
        <v/>
      </c>
      <c r="D4" t="str">
        <f>IF(H4="","",IF(①参加者一覧表!D11="男",1,2))</f>
        <v/>
      </c>
      <c r="E4" t="str">
        <f t="shared" si="0"/>
        <v/>
      </c>
      <c r="F4" t="str">
        <f>IF(H4="","",#REF!)</f>
        <v/>
      </c>
      <c r="G4" t="str">
        <f>IF(H4="","",①参加者一覧表!$C$3)</f>
        <v/>
      </c>
      <c r="H4" t="str">
        <f>IF(①参加者一覧表!P11="","",①参加者一覧表!P11)</f>
        <v/>
      </c>
      <c r="I4" t="str">
        <f>IF(H4="","",IF(①参加者一覧表!F11="","",IF(D4=1,VLOOKUP(①参加者一覧表!F11,#REF!,2,FALSE),VLOOKUP(①参加者一覧表!F11,#REF!,2,FALSE)))&amp;" "&amp;①参加者一覧表!G11)</f>
        <v/>
      </c>
    </row>
    <row r="5" spans="1:9">
      <c r="A5" t="e">
        <f>IF(H5="","",RIGHT(#REF!,4))&amp;(D5&amp;"0000")+H5</f>
        <v>#VALUE!</v>
      </c>
      <c r="B5" t="str">
        <f>IF(H5="","",①参加者一覧表!B12)</f>
        <v/>
      </c>
      <c r="C5" t="str">
        <f>IF(H5="","",①参加者一覧表!C12)</f>
        <v/>
      </c>
      <c r="D5" t="str">
        <f>IF(H5="","",IF(①参加者一覧表!D12="男",1,2))</f>
        <v/>
      </c>
      <c r="E5" t="str">
        <f t="shared" si="0"/>
        <v/>
      </c>
      <c r="F5" t="str">
        <f>IF(H5="","",#REF!)</f>
        <v/>
      </c>
      <c r="G5" t="str">
        <f>IF(H5="","",①参加者一覧表!$C$3)</f>
        <v/>
      </c>
      <c r="H5" t="str">
        <f>IF(①参加者一覧表!P12="","",①参加者一覧表!P12)</f>
        <v/>
      </c>
      <c r="I5" t="str">
        <f>IF(H5="","",IF(①参加者一覧表!F12="","",IF(D5=1,VLOOKUP(①参加者一覧表!F12,#REF!,2,FALSE),VLOOKUP(①参加者一覧表!F12,#REF!,2,FALSE)))&amp;" "&amp;①参加者一覧表!G12)</f>
        <v/>
      </c>
    </row>
    <row r="6" spans="1:9">
      <c r="A6" t="e">
        <f>IF(H6="","",RIGHT(#REF!,4))&amp;(D6&amp;"0000")+H6</f>
        <v>#VALUE!</v>
      </c>
      <c r="B6" t="str">
        <f>IF(H6="","",①参加者一覧表!B13)</f>
        <v/>
      </c>
      <c r="C6" t="str">
        <f>IF(H6="","",①参加者一覧表!C13)</f>
        <v/>
      </c>
      <c r="D6" t="str">
        <f>IF(H6="","",IF(①参加者一覧表!D13="男",1,2))</f>
        <v/>
      </c>
      <c r="E6" t="str">
        <f t="shared" si="0"/>
        <v/>
      </c>
      <c r="F6" t="str">
        <f>IF(H6="","",#REF!)</f>
        <v/>
      </c>
      <c r="G6" t="str">
        <f>IF(H6="","",①参加者一覧表!$C$3)</f>
        <v/>
      </c>
      <c r="H6" t="str">
        <f>IF(①参加者一覧表!P13="","",①参加者一覧表!P13)</f>
        <v/>
      </c>
      <c r="I6" t="str">
        <f>IF(H6="","",IF(①参加者一覧表!F13="","",IF(D6=1,VLOOKUP(①参加者一覧表!F13,#REF!,2,FALSE),VLOOKUP(①参加者一覧表!F13,#REF!,2,FALSE)))&amp;" "&amp;①参加者一覧表!G13)</f>
        <v/>
      </c>
    </row>
    <row r="7" spans="1:9">
      <c r="A7" t="e">
        <f>IF(H7="","",RIGHT(#REF!,4))&amp;(D7&amp;"0000")+H7</f>
        <v>#VALUE!</v>
      </c>
      <c r="B7" t="str">
        <f>IF(H7="","",①参加者一覧表!B14)</f>
        <v/>
      </c>
      <c r="C7" t="str">
        <f>IF(H7="","",①参加者一覧表!C14)</f>
        <v/>
      </c>
      <c r="D7" t="str">
        <f>IF(H7="","",IF(①参加者一覧表!D14="男",1,2))</f>
        <v/>
      </c>
      <c r="E7" t="str">
        <f t="shared" si="0"/>
        <v/>
      </c>
      <c r="F7" t="str">
        <f>IF(H7="","",#REF!)</f>
        <v/>
      </c>
      <c r="G7" t="str">
        <f>IF(H7="","",①参加者一覧表!$C$3)</f>
        <v/>
      </c>
      <c r="H7" t="str">
        <f>IF(①参加者一覧表!P14="","",①参加者一覧表!P14)</f>
        <v/>
      </c>
      <c r="I7" t="str">
        <f>IF(H7="","",IF(①参加者一覧表!F14="","",IF(D7=1,VLOOKUP(①参加者一覧表!F14,#REF!,2,FALSE),VLOOKUP(①参加者一覧表!F14,#REF!,2,FALSE)))&amp;" "&amp;①参加者一覧表!G14)</f>
        <v/>
      </c>
    </row>
    <row r="8" spans="1:9">
      <c r="A8" t="e">
        <f>IF(H8="","",RIGHT(#REF!,4))&amp;(D8&amp;"0000")+H8</f>
        <v>#VALUE!</v>
      </c>
      <c r="B8" t="str">
        <f>IF(H8="","",①参加者一覧表!B15)</f>
        <v/>
      </c>
      <c r="C8" t="str">
        <f>IF(H8="","",①参加者一覧表!C15)</f>
        <v/>
      </c>
      <c r="D8" t="str">
        <f>IF(H8="","",IF(①参加者一覧表!D15="男",1,2))</f>
        <v/>
      </c>
      <c r="E8" t="str">
        <f t="shared" si="0"/>
        <v/>
      </c>
      <c r="F8" t="str">
        <f>IF(H8="","",#REF!)</f>
        <v/>
      </c>
      <c r="G8" t="str">
        <f>IF(H8="","",①参加者一覧表!$C$3)</f>
        <v/>
      </c>
      <c r="H8" t="str">
        <f>IF(①参加者一覧表!P15="","",①参加者一覧表!P15)</f>
        <v/>
      </c>
      <c r="I8" t="str">
        <f>IF(H8="","",IF(①参加者一覧表!F15="","",IF(D8=1,VLOOKUP(①参加者一覧表!F15,#REF!,2,FALSE),VLOOKUP(①参加者一覧表!F15,#REF!,2,FALSE)))&amp;" "&amp;①参加者一覧表!G15)</f>
        <v/>
      </c>
    </row>
    <row r="9" spans="1:9">
      <c r="A9" t="e">
        <f>IF(H9="","",RIGHT(#REF!,4))&amp;(D9&amp;"0000")+H9</f>
        <v>#VALUE!</v>
      </c>
      <c r="B9" t="str">
        <f>IF(H9="","",①参加者一覧表!B16)</f>
        <v/>
      </c>
      <c r="C9" t="str">
        <f>IF(H9="","",①参加者一覧表!C16)</f>
        <v/>
      </c>
      <c r="D9" t="str">
        <f>IF(H9="","",IF(①参加者一覧表!D16="男",1,2))</f>
        <v/>
      </c>
      <c r="E9" t="str">
        <f t="shared" si="0"/>
        <v/>
      </c>
      <c r="F9" t="str">
        <f>IF(H9="","",#REF!)</f>
        <v/>
      </c>
      <c r="G9" t="str">
        <f>IF(H9="","",①参加者一覧表!$C$3)</f>
        <v/>
      </c>
      <c r="H9" t="str">
        <f>IF(①参加者一覧表!P16="","",①参加者一覧表!P16)</f>
        <v/>
      </c>
      <c r="I9" t="str">
        <f>IF(H9="","",IF(①参加者一覧表!F16="","",IF(D9=1,VLOOKUP(①参加者一覧表!F16,#REF!,2,FALSE),VLOOKUP(①参加者一覧表!F16,#REF!,2,FALSE)))&amp;" "&amp;①参加者一覧表!G16)</f>
        <v/>
      </c>
    </row>
    <row r="10" spans="1:9">
      <c r="A10" t="e">
        <f>IF(H10="","",RIGHT(#REF!,4))&amp;(D10&amp;"0000")+H10</f>
        <v>#VALUE!</v>
      </c>
      <c r="B10" t="str">
        <f>IF(H10="","",①参加者一覧表!B17)</f>
        <v/>
      </c>
      <c r="C10" t="str">
        <f>IF(H10="","",①参加者一覧表!C17)</f>
        <v/>
      </c>
      <c r="D10" t="str">
        <f>IF(H10="","",IF(①参加者一覧表!D17="男",1,2))</f>
        <v/>
      </c>
      <c r="E10" t="str">
        <f t="shared" si="0"/>
        <v/>
      </c>
      <c r="F10" t="str">
        <f>IF(H10="","",#REF!)</f>
        <v/>
      </c>
      <c r="G10" t="str">
        <f>IF(H10="","",①参加者一覧表!$C$3)</f>
        <v/>
      </c>
      <c r="H10" t="str">
        <f>IF(①参加者一覧表!P17="","",①参加者一覧表!P17)</f>
        <v/>
      </c>
      <c r="I10" t="str">
        <f>IF(H10="","",IF(①参加者一覧表!F17="","",IF(D10=1,VLOOKUP(①参加者一覧表!F17,#REF!,2,FALSE),VLOOKUP(①参加者一覧表!F17,#REF!,2,FALSE)))&amp;" "&amp;①参加者一覧表!G17)</f>
        <v/>
      </c>
    </row>
    <row r="11" spans="1:9">
      <c r="A11" t="e">
        <f>IF(H11="","",RIGHT(#REF!,4))&amp;(D11&amp;"0000")+H11</f>
        <v>#VALUE!</v>
      </c>
      <c r="B11" t="str">
        <f>IF(H11="","",①参加者一覧表!B18)</f>
        <v/>
      </c>
      <c r="C11" t="str">
        <f>IF(H11="","",①参加者一覧表!C18)</f>
        <v/>
      </c>
      <c r="D11" t="str">
        <f>IF(H11="","",IF(①参加者一覧表!D18="男",1,2))</f>
        <v/>
      </c>
      <c r="E11" t="str">
        <f t="shared" si="0"/>
        <v/>
      </c>
      <c r="F11" t="str">
        <f>IF(H11="","",#REF!)</f>
        <v/>
      </c>
      <c r="G11" t="str">
        <f>IF(H11="","",①参加者一覧表!$C$3)</f>
        <v/>
      </c>
      <c r="H11" t="str">
        <f>IF(①参加者一覧表!P18="","",①参加者一覧表!P18)</f>
        <v/>
      </c>
      <c r="I11" t="str">
        <f>IF(H11="","",IF(①参加者一覧表!F18="","",IF(D11=1,VLOOKUP(①参加者一覧表!F18,#REF!,2,FALSE),VLOOKUP(①参加者一覧表!F18,#REF!,2,FALSE)))&amp;" "&amp;①参加者一覧表!G18)</f>
        <v/>
      </c>
    </row>
    <row r="12" spans="1:9">
      <c r="A12" t="e">
        <f>IF(H12="","",RIGHT(#REF!,4))&amp;(D12&amp;"0000")+H12</f>
        <v>#VALUE!</v>
      </c>
      <c r="B12" t="str">
        <f>IF(H12="","",①参加者一覧表!B19)</f>
        <v/>
      </c>
      <c r="C12" t="str">
        <f>IF(H12="","",①参加者一覧表!C19)</f>
        <v/>
      </c>
      <c r="D12" t="str">
        <f>IF(H12="","",IF(①参加者一覧表!D19="男",1,2))</f>
        <v/>
      </c>
      <c r="E12" t="str">
        <f t="shared" si="0"/>
        <v/>
      </c>
      <c r="F12" t="str">
        <f>IF(H12="","",#REF!)</f>
        <v/>
      </c>
      <c r="G12" t="str">
        <f>IF(H12="","",①参加者一覧表!$C$3)</f>
        <v/>
      </c>
      <c r="H12" t="str">
        <f>IF(①参加者一覧表!P19="","",①参加者一覧表!P19)</f>
        <v/>
      </c>
      <c r="I12" t="str">
        <f>IF(H12="","",IF(①参加者一覧表!F19="","",IF(D12=1,VLOOKUP(①参加者一覧表!F19,#REF!,2,FALSE),VLOOKUP(①参加者一覧表!F19,#REF!,2,FALSE)))&amp;" "&amp;①参加者一覧表!G19)</f>
        <v/>
      </c>
    </row>
    <row r="13" spans="1:9">
      <c r="A13" t="e">
        <f>IF(H13="","",RIGHT(#REF!,4))&amp;(D13&amp;"0000")+H13</f>
        <v>#VALUE!</v>
      </c>
      <c r="B13" t="str">
        <f>IF(H13="","",①参加者一覧表!B20)</f>
        <v/>
      </c>
      <c r="C13" t="str">
        <f>IF(H13="","",①参加者一覧表!C20)</f>
        <v/>
      </c>
      <c r="D13" t="str">
        <f>IF(H13="","",IF(①参加者一覧表!D20="男",1,2))</f>
        <v/>
      </c>
      <c r="E13" t="str">
        <f t="shared" si="0"/>
        <v/>
      </c>
      <c r="F13" t="str">
        <f>IF(H13="","",#REF!)</f>
        <v/>
      </c>
      <c r="G13" t="str">
        <f>IF(H13="","",①参加者一覧表!$C$3)</f>
        <v/>
      </c>
      <c r="H13" t="str">
        <f>IF(①参加者一覧表!P20="","",①参加者一覧表!P20)</f>
        <v/>
      </c>
      <c r="I13" t="str">
        <f>IF(H13="","",IF(①参加者一覧表!F20="","",IF(D13=1,VLOOKUP(①参加者一覧表!F20,#REF!,2,FALSE),VLOOKUP(①参加者一覧表!F20,#REF!,2,FALSE)))&amp;" "&amp;①参加者一覧表!G20)</f>
        <v/>
      </c>
    </row>
    <row r="14" spans="1:9">
      <c r="A14" t="e">
        <f>IF(H14="","",RIGHT(#REF!,4))&amp;(D14&amp;"0000")+H14</f>
        <v>#VALUE!</v>
      </c>
      <c r="B14" t="str">
        <f>IF(H14="","",①参加者一覧表!B21)</f>
        <v/>
      </c>
      <c r="C14" t="str">
        <f>IF(H14="","",①参加者一覧表!C21)</f>
        <v/>
      </c>
      <c r="D14" t="str">
        <f>IF(H14="","",IF(①参加者一覧表!D21="男",1,2))</f>
        <v/>
      </c>
      <c r="E14" t="str">
        <f t="shared" si="0"/>
        <v/>
      </c>
      <c r="F14" t="str">
        <f>IF(H14="","",#REF!)</f>
        <v/>
      </c>
      <c r="G14" t="str">
        <f>IF(H14="","",①参加者一覧表!$C$3)</f>
        <v/>
      </c>
      <c r="H14" t="str">
        <f>IF(①参加者一覧表!P21="","",①参加者一覧表!P21)</f>
        <v/>
      </c>
      <c r="I14" t="str">
        <f>IF(H14="","",IF(①参加者一覧表!F21="","",IF(D14=1,VLOOKUP(①参加者一覧表!F21,#REF!,2,FALSE),VLOOKUP(①参加者一覧表!F21,#REF!,2,FALSE)))&amp;" "&amp;①参加者一覧表!G21)</f>
        <v/>
      </c>
    </row>
    <row r="15" spans="1:9">
      <c r="A15" t="e">
        <f>IF(H15="","",RIGHT(#REF!,4))&amp;(D15&amp;"0000")+H15</f>
        <v>#VALUE!</v>
      </c>
      <c r="B15" t="str">
        <f>IF(H15="","",①参加者一覧表!B22)</f>
        <v/>
      </c>
      <c r="C15" t="str">
        <f>IF(H15="","",①参加者一覧表!C22)</f>
        <v/>
      </c>
      <c r="D15" t="str">
        <f>IF(H15="","",IF(①参加者一覧表!D22="男",1,2))</f>
        <v/>
      </c>
      <c r="E15" t="str">
        <f t="shared" si="0"/>
        <v/>
      </c>
      <c r="F15" t="str">
        <f>IF(H15="","",#REF!)</f>
        <v/>
      </c>
      <c r="G15" t="str">
        <f>IF(H15="","",①参加者一覧表!$C$3)</f>
        <v/>
      </c>
      <c r="H15" t="str">
        <f>IF(①参加者一覧表!P22="","",①参加者一覧表!P22)</f>
        <v/>
      </c>
      <c r="I15" t="str">
        <f>IF(H15="","",IF(①参加者一覧表!F22="","",IF(D15=1,VLOOKUP(①参加者一覧表!F22,#REF!,2,FALSE),VLOOKUP(①参加者一覧表!F22,#REF!,2,FALSE)))&amp;" "&amp;①参加者一覧表!G22)</f>
        <v/>
      </c>
    </row>
    <row r="16" spans="1:9">
      <c r="A16" t="e">
        <f>IF(H16="","",RIGHT(#REF!,4))&amp;(D16&amp;"0000")+H16</f>
        <v>#VALUE!</v>
      </c>
      <c r="B16" t="str">
        <f>IF(H16="","",①参加者一覧表!B23)</f>
        <v/>
      </c>
      <c r="C16" t="str">
        <f>IF(H16="","",①参加者一覧表!C23)</f>
        <v/>
      </c>
      <c r="D16" t="str">
        <f>IF(H16="","",IF(①参加者一覧表!D23="男",1,2))</f>
        <v/>
      </c>
      <c r="E16" t="str">
        <f t="shared" si="0"/>
        <v/>
      </c>
      <c r="F16" t="str">
        <f>IF(H16="","",#REF!)</f>
        <v/>
      </c>
      <c r="G16" t="str">
        <f>IF(H16="","",①参加者一覧表!$C$3)</f>
        <v/>
      </c>
      <c r="H16" t="str">
        <f>IF(①参加者一覧表!P23="","",①参加者一覧表!P23)</f>
        <v/>
      </c>
      <c r="I16" t="str">
        <f>IF(H16="","",IF(①参加者一覧表!F23="","",IF(D16=1,VLOOKUP(①参加者一覧表!F23,#REF!,2,FALSE),VLOOKUP(①参加者一覧表!F23,#REF!,2,FALSE)))&amp;" "&amp;①参加者一覧表!G23)</f>
        <v/>
      </c>
    </row>
    <row r="17" spans="1:9">
      <c r="A17" t="e">
        <f>IF(H17="","",RIGHT(#REF!,4))&amp;(D17&amp;"0000")+H17</f>
        <v>#VALUE!</v>
      </c>
      <c r="B17" t="str">
        <f>IF(H17="","",①参加者一覧表!B24)</f>
        <v/>
      </c>
      <c r="C17" t="str">
        <f>IF(H17="","",①参加者一覧表!C24)</f>
        <v/>
      </c>
      <c r="D17" t="str">
        <f>IF(H17="","",IF(①参加者一覧表!D24="男",1,2))</f>
        <v/>
      </c>
      <c r="E17" t="str">
        <f t="shared" si="0"/>
        <v/>
      </c>
      <c r="F17" t="str">
        <f>IF(H17="","",#REF!)</f>
        <v/>
      </c>
      <c r="G17" t="str">
        <f>IF(H17="","",①参加者一覧表!$C$3)</f>
        <v/>
      </c>
      <c r="H17" t="str">
        <f>IF(①参加者一覧表!P24="","",①参加者一覧表!P24)</f>
        <v/>
      </c>
      <c r="I17" t="str">
        <f>IF(H17="","",IF(①参加者一覧表!F24="","",IF(D17=1,VLOOKUP(①参加者一覧表!F24,#REF!,2,FALSE),VLOOKUP(①参加者一覧表!F24,#REF!,2,FALSE)))&amp;" "&amp;①参加者一覧表!G24)</f>
        <v/>
      </c>
    </row>
    <row r="18" spans="1:9">
      <c r="A18" t="e">
        <f>IF(H18="","",RIGHT(#REF!,4))&amp;(D18&amp;"0000")+H18</f>
        <v>#VALUE!</v>
      </c>
      <c r="B18" t="str">
        <f>IF(H18="","",①参加者一覧表!B25)</f>
        <v/>
      </c>
      <c r="C18" t="str">
        <f>IF(H18="","",①参加者一覧表!C25)</f>
        <v/>
      </c>
      <c r="D18" t="str">
        <f>IF(H18="","",IF(①参加者一覧表!D25="男",1,2))</f>
        <v/>
      </c>
      <c r="E18" t="str">
        <f t="shared" si="0"/>
        <v/>
      </c>
      <c r="F18" t="str">
        <f>IF(H18="","",#REF!)</f>
        <v/>
      </c>
      <c r="G18" t="str">
        <f>IF(H18="","",①参加者一覧表!$C$3)</f>
        <v/>
      </c>
      <c r="H18" t="str">
        <f>IF(①参加者一覧表!P25="","",①参加者一覧表!P25)</f>
        <v/>
      </c>
      <c r="I18" t="str">
        <f>IF(H18="","",IF(①参加者一覧表!F25="","",IF(D18=1,VLOOKUP(①参加者一覧表!F25,#REF!,2,FALSE),VLOOKUP(①参加者一覧表!F25,#REF!,2,FALSE)))&amp;" "&amp;①参加者一覧表!G25)</f>
        <v/>
      </c>
    </row>
    <row r="19" spans="1:9">
      <c r="A19" t="e">
        <f>IF(H19="","",RIGHT(#REF!,4))&amp;(D19&amp;"0000")+H19</f>
        <v>#VALUE!</v>
      </c>
      <c r="B19" t="str">
        <f>IF(H19="","",①参加者一覧表!B26)</f>
        <v/>
      </c>
      <c r="C19" t="str">
        <f>IF(H19="","",①参加者一覧表!C26)</f>
        <v/>
      </c>
      <c r="D19" t="str">
        <f>IF(H19="","",IF(①参加者一覧表!D26="男",1,2))</f>
        <v/>
      </c>
      <c r="E19" t="str">
        <f t="shared" si="0"/>
        <v/>
      </c>
      <c r="F19" t="str">
        <f>IF(H19="","",#REF!)</f>
        <v/>
      </c>
      <c r="G19" t="str">
        <f>IF(H19="","",①参加者一覧表!$C$3)</f>
        <v/>
      </c>
      <c r="H19" t="str">
        <f>IF(①参加者一覧表!P26="","",①参加者一覧表!P26)</f>
        <v/>
      </c>
      <c r="I19" t="str">
        <f>IF(H19="","",IF(①参加者一覧表!F26="","",IF(D19=1,VLOOKUP(①参加者一覧表!F26,#REF!,2,FALSE),VLOOKUP(①参加者一覧表!F26,#REF!,2,FALSE)))&amp;" "&amp;①参加者一覧表!G26)</f>
        <v/>
      </c>
    </row>
    <row r="20" spans="1:9">
      <c r="A20" t="e">
        <f>IF(H20="","",RIGHT(#REF!,4))&amp;(D20&amp;"0000")+H20</f>
        <v>#VALUE!</v>
      </c>
      <c r="B20" t="str">
        <f>IF(H20="","",①参加者一覧表!B27)</f>
        <v/>
      </c>
      <c r="C20" t="str">
        <f>IF(H20="","",①参加者一覧表!C27)</f>
        <v/>
      </c>
      <c r="D20" t="str">
        <f>IF(H20="","",IF(①参加者一覧表!D27="男",1,2))</f>
        <v/>
      </c>
      <c r="E20" t="str">
        <f t="shared" si="0"/>
        <v/>
      </c>
      <c r="F20" t="str">
        <f>IF(H20="","",#REF!)</f>
        <v/>
      </c>
      <c r="G20" t="str">
        <f>IF(H20="","",①参加者一覧表!$C$3)</f>
        <v/>
      </c>
      <c r="H20" t="str">
        <f>IF(①参加者一覧表!P27="","",①参加者一覧表!P27)</f>
        <v/>
      </c>
      <c r="I20" t="str">
        <f>IF(H20="","",IF(①参加者一覧表!F27="","",IF(D20=1,VLOOKUP(①参加者一覧表!F27,#REF!,2,FALSE),VLOOKUP(①参加者一覧表!F27,#REF!,2,FALSE)))&amp;" "&amp;①参加者一覧表!G27)</f>
        <v/>
      </c>
    </row>
    <row r="21" spans="1:9">
      <c r="A21" t="e">
        <f>IF(H21="","",RIGHT(#REF!,4))&amp;(D21&amp;"0000")+H21</f>
        <v>#VALUE!</v>
      </c>
      <c r="B21" t="str">
        <f>IF(H21="","",①参加者一覧表!B28)</f>
        <v/>
      </c>
      <c r="C21" t="str">
        <f>IF(H21="","",①参加者一覧表!C28)</f>
        <v/>
      </c>
      <c r="D21" t="str">
        <f>IF(H21="","",IF(①参加者一覧表!D28="男",1,2))</f>
        <v/>
      </c>
      <c r="E21" t="str">
        <f t="shared" si="0"/>
        <v/>
      </c>
      <c r="F21" t="str">
        <f>IF(H21="","",#REF!)</f>
        <v/>
      </c>
      <c r="G21" t="str">
        <f>IF(H21="","",①参加者一覧表!$C$3)</f>
        <v/>
      </c>
      <c r="H21" t="str">
        <f>IF(①参加者一覧表!P28="","",①参加者一覧表!P28)</f>
        <v/>
      </c>
      <c r="I21" t="str">
        <f>IF(H21="","",IF(①参加者一覧表!F28="","",IF(D21=1,VLOOKUP(①参加者一覧表!F28,#REF!,2,FALSE),VLOOKUP(①参加者一覧表!F28,#REF!,2,FALSE)))&amp;" "&amp;①参加者一覧表!G28)</f>
        <v/>
      </c>
    </row>
    <row r="22" spans="1:9">
      <c r="A22" t="e">
        <f>IF(H22="","",RIGHT(#REF!,4))&amp;(D22&amp;"0000")+H22</f>
        <v>#VALUE!</v>
      </c>
      <c r="B22" t="str">
        <f>IF(H22="","",①参加者一覧表!B29)</f>
        <v/>
      </c>
      <c r="C22" t="str">
        <f>IF(H22="","",①参加者一覧表!C29)</f>
        <v/>
      </c>
      <c r="D22" t="str">
        <f>IF(H22="","",IF(①参加者一覧表!D29="男",1,2))</f>
        <v/>
      </c>
      <c r="E22" t="str">
        <f t="shared" si="0"/>
        <v/>
      </c>
      <c r="F22" t="str">
        <f>IF(H22="","",#REF!)</f>
        <v/>
      </c>
      <c r="G22" t="str">
        <f>IF(H22="","",①参加者一覧表!$C$3)</f>
        <v/>
      </c>
      <c r="H22" t="str">
        <f>IF(①参加者一覧表!P29="","",①参加者一覧表!P29)</f>
        <v/>
      </c>
      <c r="I22" t="str">
        <f>IF(H22="","",IF(①参加者一覧表!F29="","",IF(D22=1,VLOOKUP(①参加者一覧表!F29,#REF!,2,FALSE),VLOOKUP(①参加者一覧表!F29,#REF!,2,FALSE)))&amp;" "&amp;①参加者一覧表!G29)</f>
        <v/>
      </c>
    </row>
    <row r="23" spans="1:9">
      <c r="A23" t="e">
        <f>IF(H23="","",RIGHT(#REF!,4))&amp;(D23&amp;"0000")+H23</f>
        <v>#VALUE!</v>
      </c>
      <c r="B23" t="str">
        <f>IF(H23="","",①参加者一覧表!B30)</f>
        <v/>
      </c>
      <c r="C23" t="str">
        <f>IF(H23="","",①参加者一覧表!C30)</f>
        <v/>
      </c>
      <c r="D23" t="str">
        <f>IF(H23="","",IF(①参加者一覧表!D30="男",1,2))</f>
        <v/>
      </c>
      <c r="E23" t="str">
        <f t="shared" si="0"/>
        <v/>
      </c>
      <c r="F23" t="str">
        <f>IF(H23="","",#REF!)</f>
        <v/>
      </c>
      <c r="G23" t="str">
        <f>IF(H23="","",①参加者一覧表!$C$3)</f>
        <v/>
      </c>
      <c r="H23" t="str">
        <f>IF(①参加者一覧表!P30="","",①参加者一覧表!P30)</f>
        <v/>
      </c>
      <c r="I23" t="str">
        <f>IF(H23="","",IF(①参加者一覧表!F30="","",IF(D23=1,VLOOKUP(①参加者一覧表!F30,#REF!,2,FALSE),VLOOKUP(①参加者一覧表!F30,#REF!,2,FALSE)))&amp;" "&amp;①参加者一覧表!G30)</f>
        <v/>
      </c>
    </row>
    <row r="24" spans="1:9">
      <c r="A24" t="e">
        <f>IF(H24="","",RIGHT(#REF!,4))&amp;(D24&amp;"0000")+H24</f>
        <v>#VALUE!</v>
      </c>
      <c r="B24" t="str">
        <f>IF(H24="","",①参加者一覧表!B31)</f>
        <v/>
      </c>
      <c r="C24" t="str">
        <f>IF(H24="","",①参加者一覧表!C31)</f>
        <v/>
      </c>
      <c r="D24" t="str">
        <f>IF(H24="","",IF(①参加者一覧表!D31="男",1,2))</f>
        <v/>
      </c>
      <c r="E24" t="str">
        <f t="shared" si="0"/>
        <v/>
      </c>
      <c r="F24" t="str">
        <f>IF(H24="","",#REF!)</f>
        <v/>
      </c>
      <c r="G24" t="str">
        <f>IF(H24="","",①参加者一覧表!$C$3)</f>
        <v/>
      </c>
      <c r="H24" t="str">
        <f>IF(①参加者一覧表!P31="","",①参加者一覧表!P31)</f>
        <v/>
      </c>
      <c r="I24" t="str">
        <f>IF(H24="","",IF(①参加者一覧表!F31="","",IF(D24=1,VLOOKUP(①参加者一覧表!F31,#REF!,2,FALSE),VLOOKUP(①参加者一覧表!F31,#REF!,2,FALSE)))&amp;" "&amp;①参加者一覧表!G31)</f>
        <v/>
      </c>
    </row>
    <row r="25" spans="1:9">
      <c r="A25" t="e">
        <f>IF(H25="","",RIGHT(#REF!,4))&amp;(D25&amp;"0000")+H25</f>
        <v>#VALUE!</v>
      </c>
      <c r="B25" t="str">
        <f>IF(H25="","",①参加者一覧表!B32)</f>
        <v/>
      </c>
      <c r="C25" t="str">
        <f>IF(H25="","",①参加者一覧表!C32)</f>
        <v/>
      </c>
      <c r="D25" t="str">
        <f>IF(H25="","",IF(①参加者一覧表!D32="男",1,2))</f>
        <v/>
      </c>
      <c r="E25" t="str">
        <f t="shared" si="0"/>
        <v/>
      </c>
      <c r="F25" t="str">
        <f>IF(H25="","",#REF!)</f>
        <v/>
      </c>
      <c r="G25" t="str">
        <f>IF(H25="","",①参加者一覧表!$C$3)</f>
        <v/>
      </c>
      <c r="H25" t="str">
        <f>IF(①参加者一覧表!P32="","",①参加者一覧表!P32)</f>
        <v/>
      </c>
      <c r="I25" t="str">
        <f>IF(H25="","",IF(①参加者一覧表!F32="","",IF(D25=1,VLOOKUP(①参加者一覧表!F32,#REF!,2,FALSE),VLOOKUP(①参加者一覧表!F32,#REF!,2,FALSE)))&amp;" "&amp;①参加者一覧表!G32)</f>
        <v/>
      </c>
    </row>
    <row r="26" spans="1:9">
      <c r="A26" t="e">
        <f>IF(H26="","",RIGHT(#REF!,4))&amp;(D26&amp;"0000")+H26</f>
        <v>#VALUE!</v>
      </c>
      <c r="B26" t="str">
        <f>IF(H26="","",①参加者一覧表!B33)</f>
        <v/>
      </c>
      <c r="C26" t="str">
        <f>IF(H26="","",①参加者一覧表!C33)</f>
        <v/>
      </c>
      <c r="D26" t="str">
        <f>IF(H26="","",IF(①参加者一覧表!D33="男",1,2))</f>
        <v/>
      </c>
      <c r="E26" t="str">
        <f t="shared" si="0"/>
        <v/>
      </c>
      <c r="F26" t="str">
        <f>IF(H26="","",#REF!)</f>
        <v/>
      </c>
      <c r="G26" t="str">
        <f>IF(H26="","",①参加者一覧表!$C$3)</f>
        <v/>
      </c>
      <c r="H26" t="str">
        <f>IF(①参加者一覧表!P33="","",①参加者一覧表!P33)</f>
        <v/>
      </c>
      <c r="I26" t="str">
        <f>IF(H26="","",IF(①参加者一覧表!F33="","",IF(D26=1,VLOOKUP(①参加者一覧表!F33,#REF!,2,FALSE),VLOOKUP(①参加者一覧表!F33,#REF!,2,FALSE)))&amp;" "&amp;①参加者一覧表!G33)</f>
        <v/>
      </c>
    </row>
    <row r="27" spans="1:9">
      <c r="A27" t="e">
        <f>IF(H27="","",RIGHT(#REF!,4))&amp;(D27&amp;"0000")+H27</f>
        <v>#VALUE!</v>
      </c>
      <c r="B27" t="str">
        <f>IF(H27="","",①参加者一覧表!B34)</f>
        <v/>
      </c>
      <c r="C27" t="str">
        <f>IF(H27="","",①参加者一覧表!C34)</f>
        <v/>
      </c>
      <c r="D27" t="str">
        <f>IF(H27="","",IF(①参加者一覧表!D34="男",1,2))</f>
        <v/>
      </c>
      <c r="E27" t="str">
        <f t="shared" si="0"/>
        <v/>
      </c>
      <c r="F27" t="str">
        <f>IF(H27="","",#REF!)</f>
        <v/>
      </c>
      <c r="G27" t="str">
        <f>IF(H27="","",①参加者一覧表!$C$3)</f>
        <v/>
      </c>
      <c r="H27" t="str">
        <f>IF(①参加者一覧表!P34="","",①参加者一覧表!P34)</f>
        <v/>
      </c>
      <c r="I27" t="str">
        <f>IF(H27="","",IF(①参加者一覧表!F34="","",IF(D27=1,VLOOKUP(①参加者一覧表!F34,#REF!,2,FALSE),VLOOKUP(①参加者一覧表!F34,#REF!,2,FALSE)))&amp;" "&amp;①参加者一覧表!G34)</f>
        <v/>
      </c>
    </row>
    <row r="28" spans="1:9">
      <c r="A28" t="e">
        <f>IF(H28="","",RIGHT(#REF!,4))&amp;(D28&amp;"0000")+H28</f>
        <v>#VALUE!</v>
      </c>
      <c r="B28" t="str">
        <f>IF(H28="","",①参加者一覧表!B35)</f>
        <v/>
      </c>
      <c r="C28" t="str">
        <f>IF(H28="","",①参加者一覧表!C35)</f>
        <v/>
      </c>
      <c r="D28" t="str">
        <f>IF(H28="","",IF(①参加者一覧表!D35="男",1,2))</f>
        <v/>
      </c>
      <c r="E28" t="str">
        <f t="shared" si="0"/>
        <v/>
      </c>
      <c r="F28" t="str">
        <f>IF(H28="","",#REF!)</f>
        <v/>
      </c>
      <c r="G28" t="str">
        <f>IF(H28="","",①参加者一覧表!$C$3)</f>
        <v/>
      </c>
      <c r="H28" t="str">
        <f>IF(①参加者一覧表!P35="","",①参加者一覧表!P35)</f>
        <v/>
      </c>
      <c r="I28" t="str">
        <f>IF(H28="","",IF(①参加者一覧表!F35="","",IF(D28=1,VLOOKUP(①参加者一覧表!F35,#REF!,2,FALSE),VLOOKUP(①参加者一覧表!F35,#REF!,2,FALSE)))&amp;" "&amp;①参加者一覧表!G35)</f>
        <v/>
      </c>
    </row>
    <row r="29" spans="1:9">
      <c r="A29" t="e">
        <f>IF(H29="","",RIGHT(#REF!,4))&amp;(D29&amp;"0000")+H29</f>
        <v>#VALUE!</v>
      </c>
      <c r="B29" t="str">
        <f>IF(H29="","",①参加者一覧表!B36)</f>
        <v/>
      </c>
      <c r="C29" t="str">
        <f>IF(H29="","",①参加者一覧表!C36)</f>
        <v/>
      </c>
      <c r="D29" t="str">
        <f>IF(H29="","",IF(①参加者一覧表!D36="男",1,2))</f>
        <v/>
      </c>
      <c r="E29" t="str">
        <f t="shared" si="0"/>
        <v/>
      </c>
      <c r="F29" t="str">
        <f>IF(H29="","",#REF!)</f>
        <v/>
      </c>
      <c r="G29" t="str">
        <f>IF(H29="","",①参加者一覧表!$C$3)</f>
        <v/>
      </c>
      <c r="H29" t="str">
        <f>IF(①参加者一覧表!P36="","",①参加者一覧表!P36)</f>
        <v/>
      </c>
      <c r="I29" t="str">
        <f>IF(H29="","",IF(①参加者一覧表!F36="","",IF(D29=1,VLOOKUP(①参加者一覧表!F36,#REF!,2,FALSE),VLOOKUP(①参加者一覧表!F36,#REF!,2,FALSE)))&amp;" "&amp;①参加者一覧表!G36)</f>
        <v/>
      </c>
    </row>
    <row r="30" spans="1:9">
      <c r="A30" t="e">
        <f>IF(H30="","",RIGHT(#REF!,4))&amp;(D30&amp;"0000")+H30</f>
        <v>#VALUE!</v>
      </c>
      <c r="B30" t="str">
        <f>IF(H30="","",①参加者一覧表!B37)</f>
        <v/>
      </c>
      <c r="C30" t="str">
        <f>IF(H30="","",①参加者一覧表!C37)</f>
        <v/>
      </c>
      <c r="D30" t="str">
        <f>IF(H30="","",IF(①参加者一覧表!D37="男",1,2))</f>
        <v/>
      </c>
      <c r="E30" t="str">
        <f t="shared" si="0"/>
        <v/>
      </c>
      <c r="F30" t="str">
        <f>IF(H30="","",#REF!)</f>
        <v/>
      </c>
      <c r="G30" t="str">
        <f>IF(H30="","",①参加者一覧表!$C$3)</f>
        <v/>
      </c>
      <c r="H30" t="str">
        <f>IF(①参加者一覧表!P37="","",①参加者一覧表!P37)</f>
        <v/>
      </c>
      <c r="I30" t="str">
        <f>IF(H30="","",IF(①参加者一覧表!F37="","",IF(D30=1,VLOOKUP(①参加者一覧表!F37,#REF!,2,FALSE),VLOOKUP(①参加者一覧表!F37,#REF!,2,FALSE)))&amp;" "&amp;①参加者一覧表!G37)</f>
        <v/>
      </c>
    </row>
    <row r="31" spans="1:9">
      <c r="A31" t="e">
        <f>IF(H31="","",RIGHT(#REF!,4))&amp;(D31&amp;"0000")+H31</f>
        <v>#VALUE!</v>
      </c>
      <c r="B31" t="str">
        <f>IF(H31="","",①参加者一覧表!B38)</f>
        <v/>
      </c>
      <c r="C31" t="str">
        <f>IF(H31="","",①参加者一覧表!C38)</f>
        <v/>
      </c>
      <c r="D31" t="str">
        <f>IF(H31="","",IF(①参加者一覧表!D38="男",1,2))</f>
        <v/>
      </c>
      <c r="E31" t="str">
        <f t="shared" si="0"/>
        <v/>
      </c>
      <c r="F31" t="str">
        <f>IF(H31="","",#REF!)</f>
        <v/>
      </c>
      <c r="G31" t="str">
        <f>IF(H31="","",①参加者一覧表!$C$3)</f>
        <v/>
      </c>
      <c r="H31" t="str">
        <f>IF(①参加者一覧表!P38="","",①参加者一覧表!P38)</f>
        <v/>
      </c>
      <c r="I31" t="str">
        <f>IF(H31="","",IF(①参加者一覧表!F38="","",IF(D31=1,VLOOKUP(①参加者一覧表!F38,#REF!,2,FALSE),VLOOKUP(①参加者一覧表!F38,#REF!,2,FALSE)))&amp;" "&amp;①参加者一覧表!G38)</f>
        <v/>
      </c>
    </row>
    <row r="32" spans="1:9">
      <c r="A32" t="e">
        <f>IF(H32="","",RIGHT(#REF!,4))&amp;(D32&amp;"0000")+H32</f>
        <v>#VALUE!</v>
      </c>
      <c r="B32" t="str">
        <f>IF(H32="","",①参加者一覧表!B39)</f>
        <v/>
      </c>
      <c r="C32" t="str">
        <f>IF(H32="","",①参加者一覧表!C39)</f>
        <v/>
      </c>
      <c r="D32" t="str">
        <f>IF(H32="","",IF(①参加者一覧表!D39="男",1,2))</f>
        <v/>
      </c>
      <c r="E32" t="str">
        <f t="shared" si="0"/>
        <v/>
      </c>
      <c r="F32" t="str">
        <f>IF(H32="","",#REF!)</f>
        <v/>
      </c>
      <c r="G32" t="str">
        <f>IF(H32="","",①参加者一覧表!$C$3)</f>
        <v/>
      </c>
      <c r="H32" t="str">
        <f>IF(①参加者一覧表!P39="","",①参加者一覧表!P39)</f>
        <v/>
      </c>
      <c r="I32" t="str">
        <f>IF(H32="","",IF(①参加者一覧表!F39="","",IF(D32=1,VLOOKUP(①参加者一覧表!F39,#REF!,2,FALSE),VLOOKUP(①参加者一覧表!F39,#REF!,2,FALSE)))&amp;" "&amp;①参加者一覧表!G39)</f>
        <v/>
      </c>
    </row>
    <row r="33" spans="1:9">
      <c r="A33" t="e">
        <f>IF(H33="","",RIGHT(#REF!,4))&amp;(D33&amp;"0000")+H33</f>
        <v>#VALUE!</v>
      </c>
      <c r="B33" t="str">
        <f>IF(H33="","",①参加者一覧表!B40)</f>
        <v/>
      </c>
      <c r="C33" t="str">
        <f>IF(H33="","",①参加者一覧表!C40)</f>
        <v/>
      </c>
      <c r="D33" t="str">
        <f>IF(H33="","",IF(①参加者一覧表!D40="男",1,2))</f>
        <v/>
      </c>
      <c r="E33" t="str">
        <f t="shared" si="0"/>
        <v/>
      </c>
      <c r="F33" t="str">
        <f>IF(H33="","",#REF!)</f>
        <v/>
      </c>
      <c r="G33" t="str">
        <f>IF(H33="","",①参加者一覧表!$C$3)</f>
        <v/>
      </c>
      <c r="H33" t="str">
        <f>IF(①参加者一覧表!P40="","",①参加者一覧表!P40)</f>
        <v/>
      </c>
      <c r="I33" t="str">
        <f>IF(H33="","",IF(①参加者一覧表!F40="","",IF(D33=1,VLOOKUP(①参加者一覧表!F40,#REF!,2,FALSE),VLOOKUP(①参加者一覧表!F40,#REF!,2,FALSE)))&amp;" "&amp;①参加者一覧表!G40)</f>
        <v/>
      </c>
    </row>
    <row r="34" spans="1:9">
      <c r="A34" t="e">
        <f>IF(H34="","",RIGHT(#REF!,4))&amp;(D34&amp;"0000")+H34</f>
        <v>#VALUE!</v>
      </c>
      <c r="B34" t="str">
        <f>IF(H34="","",①参加者一覧表!B41)</f>
        <v/>
      </c>
      <c r="C34" t="str">
        <f>IF(H34="","",①参加者一覧表!C41)</f>
        <v/>
      </c>
      <c r="D34" t="str">
        <f>IF(H34="","",IF(①参加者一覧表!D41="男",1,2))</f>
        <v/>
      </c>
      <c r="E34" t="str">
        <f t="shared" si="0"/>
        <v/>
      </c>
      <c r="F34" t="str">
        <f>IF(H34="","",#REF!)</f>
        <v/>
      </c>
      <c r="G34" t="str">
        <f>IF(H34="","",①参加者一覧表!$C$3)</f>
        <v/>
      </c>
      <c r="H34" t="str">
        <f>IF(①参加者一覧表!P41="","",①参加者一覧表!P41)</f>
        <v/>
      </c>
      <c r="I34" t="str">
        <f>IF(H34="","",IF(①参加者一覧表!F41="","",IF(D34=1,VLOOKUP(①参加者一覧表!F41,#REF!,2,FALSE),VLOOKUP(①参加者一覧表!F41,#REF!,2,FALSE)))&amp;" "&amp;①参加者一覧表!G41)</f>
        <v/>
      </c>
    </row>
    <row r="35" spans="1:9">
      <c r="A35" t="e">
        <f>IF(H35="","",RIGHT(#REF!,4))&amp;(D35&amp;"0000")+H35</f>
        <v>#VALUE!</v>
      </c>
      <c r="B35" t="str">
        <f>IF(H35="","",①参加者一覧表!B42)</f>
        <v/>
      </c>
      <c r="C35" t="str">
        <f>IF(H35="","",①参加者一覧表!C42)</f>
        <v/>
      </c>
      <c r="D35" t="str">
        <f>IF(H35="","",IF(①参加者一覧表!D42="男",1,2))</f>
        <v/>
      </c>
      <c r="E35" t="str">
        <f t="shared" si="0"/>
        <v/>
      </c>
      <c r="F35" t="str">
        <f>IF(H35="","",#REF!)</f>
        <v/>
      </c>
      <c r="G35" t="str">
        <f>IF(H35="","",①参加者一覧表!$C$3)</f>
        <v/>
      </c>
      <c r="H35" t="str">
        <f>IF(①参加者一覧表!P42="","",①参加者一覧表!P42)</f>
        <v/>
      </c>
      <c r="I35" t="str">
        <f>IF(H35="","",IF(①参加者一覧表!F42="","",IF(D35=1,VLOOKUP(①参加者一覧表!F42,#REF!,2,FALSE),VLOOKUP(①参加者一覧表!F42,#REF!,2,FALSE)))&amp;" "&amp;①参加者一覧表!G42)</f>
        <v/>
      </c>
    </row>
    <row r="36" spans="1:9">
      <c r="A36" t="e">
        <f>IF(H36="","",RIGHT(#REF!,4))&amp;(D36&amp;"0000")+H36</f>
        <v>#VALUE!</v>
      </c>
      <c r="B36" t="str">
        <f>IF(H36="","",①参加者一覧表!B43)</f>
        <v/>
      </c>
      <c r="C36" t="str">
        <f>IF(H36="","",①参加者一覧表!C43)</f>
        <v/>
      </c>
      <c r="D36" t="str">
        <f>IF(H36="","",IF(①参加者一覧表!D43="男",1,2))</f>
        <v/>
      </c>
      <c r="E36" t="str">
        <f t="shared" si="0"/>
        <v/>
      </c>
      <c r="F36" t="str">
        <f>IF(H36="","",#REF!)</f>
        <v/>
      </c>
      <c r="G36" t="str">
        <f>IF(H36="","",①参加者一覧表!$C$3)</f>
        <v/>
      </c>
      <c r="H36" t="str">
        <f>IF(①参加者一覧表!P43="","",①参加者一覧表!P43)</f>
        <v/>
      </c>
      <c r="I36" t="str">
        <f>IF(H36="","",IF(①参加者一覧表!F43="","",IF(D36=1,VLOOKUP(①参加者一覧表!F43,#REF!,2,FALSE),VLOOKUP(①参加者一覧表!F43,#REF!,2,FALSE)))&amp;" "&amp;①参加者一覧表!G43)</f>
        <v/>
      </c>
    </row>
    <row r="37" spans="1:9">
      <c r="A37" t="e">
        <f>IF(H37="","",RIGHT(#REF!,4))&amp;(D37&amp;"0000")+H37</f>
        <v>#VALUE!</v>
      </c>
      <c r="B37" t="str">
        <f>IF(H37="","",①参加者一覧表!B44)</f>
        <v/>
      </c>
      <c r="C37" t="str">
        <f>IF(H37="","",①参加者一覧表!C44)</f>
        <v/>
      </c>
      <c r="D37" t="str">
        <f>IF(H37="","",IF(①参加者一覧表!D44="男",1,2))</f>
        <v/>
      </c>
      <c r="E37" t="str">
        <f t="shared" si="0"/>
        <v/>
      </c>
      <c r="F37" t="str">
        <f>IF(H37="","",#REF!)</f>
        <v/>
      </c>
      <c r="G37" t="str">
        <f>IF(H37="","",①参加者一覧表!$C$3)</f>
        <v/>
      </c>
      <c r="H37" t="str">
        <f>IF(①参加者一覧表!P44="","",①参加者一覧表!P44)</f>
        <v/>
      </c>
      <c r="I37" t="str">
        <f>IF(H37="","",IF(①参加者一覧表!F44="","",IF(D37=1,VLOOKUP(①参加者一覧表!F44,#REF!,2,FALSE),VLOOKUP(①参加者一覧表!F44,#REF!,2,FALSE)))&amp;" "&amp;①参加者一覧表!G44)</f>
        <v/>
      </c>
    </row>
    <row r="38" spans="1:9">
      <c r="A38" t="e">
        <f>IF(H38="","",RIGHT(#REF!,4))&amp;(D38&amp;"0000")+H38</f>
        <v>#VALUE!</v>
      </c>
      <c r="B38" t="str">
        <f>IF(H38="","",①参加者一覧表!B45)</f>
        <v/>
      </c>
      <c r="C38" t="str">
        <f>IF(H38="","",①参加者一覧表!C45)</f>
        <v/>
      </c>
      <c r="D38" t="str">
        <f>IF(H38="","",IF(①参加者一覧表!D45="男",1,2))</f>
        <v/>
      </c>
      <c r="E38" t="str">
        <f t="shared" si="0"/>
        <v/>
      </c>
      <c r="F38" t="str">
        <f>IF(H38="","",#REF!)</f>
        <v/>
      </c>
      <c r="G38" t="str">
        <f>IF(H38="","",①参加者一覧表!$C$3)</f>
        <v/>
      </c>
      <c r="H38" t="str">
        <f>IF(①参加者一覧表!P45="","",①参加者一覧表!P45)</f>
        <v/>
      </c>
      <c r="I38" t="str">
        <f>IF(H38="","",IF(①参加者一覧表!F45="","",IF(D38=1,VLOOKUP(①参加者一覧表!F45,#REF!,2,FALSE),VLOOKUP(①参加者一覧表!F45,#REF!,2,FALSE)))&amp;" "&amp;①参加者一覧表!G45)</f>
        <v/>
      </c>
    </row>
    <row r="39" spans="1:9">
      <c r="A39" t="e">
        <f>IF(H39="","",RIGHT(#REF!,4))&amp;(D39&amp;"0000")+H39</f>
        <v>#VALUE!</v>
      </c>
      <c r="B39" t="str">
        <f>IF(H39="","",①参加者一覧表!B46)</f>
        <v/>
      </c>
      <c r="C39" t="str">
        <f>IF(H39="","",①参加者一覧表!C46)</f>
        <v/>
      </c>
      <c r="D39" t="str">
        <f>IF(H39="","",IF(①参加者一覧表!D46="男",1,2))</f>
        <v/>
      </c>
      <c r="E39" t="str">
        <f t="shared" si="0"/>
        <v/>
      </c>
      <c r="F39" t="str">
        <f>IF(H39="","",#REF!)</f>
        <v/>
      </c>
      <c r="G39" t="str">
        <f>IF(H39="","",①参加者一覧表!$C$3)</f>
        <v/>
      </c>
      <c r="H39" t="str">
        <f>IF(①参加者一覧表!P46="","",①参加者一覧表!P46)</f>
        <v/>
      </c>
      <c r="I39" t="str">
        <f>IF(H39="","",IF(①参加者一覧表!F46="","",IF(D39=1,VLOOKUP(①参加者一覧表!F46,#REF!,2,FALSE),VLOOKUP(①参加者一覧表!F46,#REF!,2,FALSE)))&amp;" "&amp;①参加者一覧表!G46)</f>
        <v/>
      </c>
    </row>
    <row r="40" spans="1:9">
      <c r="A40" t="e">
        <f>IF(H40="","",RIGHT(#REF!,4))&amp;(D40&amp;"0000")+H40</f>
        <v>#VALUE!</v>
      </c>
      <c r="B40" t="str">
        <f>IF(H40="","",①参加者一覧表!B47)</f>
        <v/>
      </c>
      <c r="C40" t="str">
        <f>IF(H40="","",①参加者一覧表!C47)</f>
        <v/>
      </c>
      <c r="D40" t="str">
        <f>IF(H40="","",IF(①参加者一覧表!D47="男",1,2))</f>
        <v/>
      </c>
      <c r="E40" t="str">
        <f t="shared" si="0"/>
        <v/>
      </c>
      <c r="F40" t="str">
        <f>IF(H40="","",#REF!)</f>
        <v/>
      </c>
      <c r="G40" t="str">
        <f>IF(H40="","",①参加者一覧表!$C$3)</f>
        <v/>
      </c>
      <c r="H40" t="str">
        <f>IF(①参加者一覧表!P47="","",①参加者一覧表!P47)</f>
        <v/>
      </c>
      <c r="I40" t="str">
        <f>IF(H40="","",IF(①参加者一覧表!F47="","",IF(D40=1,VLOOKUP(①参加者一覧表!F47,#REF!,2,FALSE),VLOOKUP(①参加者一覧表!F47,#REF!,2,FALSE)))&amp;" "&amp;①参加者一覧表!G47)</f>
        <v/>
      </c>
    </row>
    <row r="41" spans="1:9">
      <c r="A41" t="e">
        <f>IF(H41="","",RIGHT(#REF!,4))&amp;(D41&amp;"0000")+H41</f>
        <v>#VALUE!</v>
      </c>
      <c r="B41" t="str">
        <f>IF(H41="","",①参加者一覧表!B48)</f>
        <v/>
      </c>
      <c r="C41" t="str">
        <f>IF(H41="","",①参加者一覧表!C48)</f>
        <v/>
      </c>
      <c r="D41" t="str">
        <f>IF(H41="","",IF(①参加者一覧表!D48="男",1,2))</f>
        <v/>
      </c>
      <c r="E41" t="str">
        <f t="shared" si="0"/>
        <v/>
      </c>
      <c r="F41" t="str">
        <f>IF(H41="","",#REF!)</f>
        <v/>
      </c>
      <c r="G41" t="str">
        <f>IF(H41="","",①参加者一覧表!$C$3)</f>
        <v/>
      </c>
      <c r="H41" t="str">
        <f>IF(①参加者一覧表!P48="","",①参加者一覧表!P48)</f>
        <v/>
      </c>
      <c r="I41" t="str">
        <f>IF(H41="","",IF(①参加者一覧表!F48="","",IF(D41=1,VLOOKUP(①参加者一覧表!F48,#REF!,2,FALSE),VLOOKUP(①参加者一覧表!F48,#REF!,2,FALSE)))&amp;" "&amp;①参加者一覧表!G48)</f>
        <v/>
      </c>
    </row>
    <row r="42" spans="1:9">
      <c r="A42" t="e">
        <f>IF(H42="","",RIGHT(#REF!,4))&amp;(D42&amp;"0000")+H42</f>
        <v>#VALUE!</v>
      </c>
      <c r="B42" t="str">
        <f>IF(H42="","",①参加者一覧表!B49)</f>
        <v/>
      </c>
      <c r="C42" t="str">
        <f>IF(H42="","",①参加者一覧表!C49)</f>
        <v/>
      </c>
      <c r="D42" t="str">
        <f>IF(H42="","",IF(①参加者一覧表!D49="男",1,2))</f>
        <v/>
      </c>
      <c r="E42" t="str">
        <f t="shared" si="0"/>
        <v/>
      </c>
      <c r="F42" t="str">
        <f>IF(H42="","",#REF!)</f>
        <v/>
      </c>
      <c r="G42" t="str">
        <f>IF(H42="","",①参加者一覧表!$C$3)</f>
        <v/>
      </c>
      <c r="H42" t="str">
        <f>IF(①参加者一覧表!P49="","",①参加者一覧表!P49)</f>
        <v/>
      </c>
      <c r="I42" t="str">
        <f>IF(H42="","",IF(①参加者一覧表!F49="","",IF(D42=1,VLOOKUP(①参加者一覧表!F49,#REF!,2,FALSE),VLOOKUP(①参加者一覧表!F49,#REF!,2,FALSE)))&amp;" "&amp;①参加者一覧表!G49)</f>
        <v/>
      </c>
    </row>
    <row r="43" spans="1:9">
      <c r="A43" t="e">
        <f>IF(H43="","",RIGHT(#REF!,4))&amp;(D43&amp;"0000")+H43</f>
        <v>#VALUE!</v>
      </c>
      <c r="B43" t="str">
        <f>IF(H43="","",①参加者一覧表!B50)</f>
        <v/>
      </c>
      <c r="C43" t="str">
        <f>IF(H43="","",①参加者一覧表!C50)</f>
        <v/>
      </c>
      <c r="D43" t="str">
        <f>IF(H43="","",IF(①参加者一覧表!D50="男",1,2))</f>
        <v/>
      </c>
      <c r="E43" t="str">
        <f t="shared" si="0"/>
        <v/>
      </c>
      <c r="F43" t="str">
        <f>IF(H43="","",#REF!)</f>
        <v/>
      </c>
      <c r="G43" t="str">
        <f>IF(H43="","",①参加者一覧表!$C$3)</f>
        <v/>
      </c>
      <c r="H43" t="str">
        <f>IF(①参加者一覧表!P50="","",①参加者一覧表!P50)</f>
        <v/>
      </c>
      <c r="I43" t="str">
        <f>IF(H43="","",IF(①参加者一覧表!F50="","",IF(D43=1,VLOOKUP(①参加者一覧表!F50,#REF!,2,FALSE),VLOOKUP(①参加者一覧表!F50,#REF!,2,FALSE)))&amp;" "&amp;①参加者一覧表!G50)</f>
        <v/>
      </c>
    </row>
    <row r="44" spans="1:9">
      <c r="A44" t="e">
        <f>IF(H44="","",RIGHT(#REF!,4))&amp;(D44&amp;"0000")+H44</f>
        <v>#VALUE!</v>
      </c>
      <c r="B44" t="str">
        <f>IF(H44="","",①参加者一覧表!B51)</f>
        <v/>
      </c>
      <c r="C44" t="str">
        <f>IF(H44="","",①参加者一覧表!C51)</f>
        <v/>
      </c>
      <c r="D44" t="str">
        <f>IF(H44="","",IF(①参加者一覧表!D51="男",1,2))</f>
        <v/>
      </c>
      <c r="E44" t="str">
        <f t="shared" si="0"/>
        <v/>
      </c>
      <c r="F44" t="str">
        <f>IF(H44="","",#REF!)</f>
        <v/>
      </c>
      <c r="G44" t="str">
        <f>IF(H44="","",①参加者一覧表!$C$3)</f>
        <v/>
      </c>
      <c r="H44" t="str">
        <f>IF(①参加者一覧表!P51="","",①参加者一覧表!P51)</f>
        <v/>
      </c>
      <c r="I44" t="str">
        <f>IF(H44="","",IF(①参加者一覧表!F51="","",IF(D44=1,VLOOKUP(①参加者一覧表!F51,#REF!,2,FALSE),VLOOKUP(①参加者一覧表!F51,#REF!,2,FALSE)))&amp;" "&amp;①参加者一覧表!G51)</f>
        <v/>
      </c>
    </row>
    <row r="45" spans="1:9">
      <c r="A45" t="e">
        <f>IF(H45="","",RIGHT(#REF!,4))&amp;(D45&amp;"0000")+H45</f>
        <v>#VALUE!</v>
      </c>
      <c r="B45" t="str">
        <f>IF(H45="","",①参加者一覧表!B52)</f>
        <v/>
      </c>
      <c r="C45" t="str">
        <f>IF(H45="","",①参加者一覧表!C52)</f>
        <v/>
      </c>
      <c r="D45" t="str">
        <f>IF(H45="","",IF(①参加者一覧表!D52="男",1,2))</f>
        <v/>
      </c>
      <c r="E45" t="str">
        <f t="shared" si="0"/>
        <v/>
      </c>
      <c r="F45" t="str">
        <f>IF(H45="","",#REF!)</f>
        <v/>
      </c>
      <c r="G45" t="str">
        <f>IF(H45="","",①参加者一覧表!$C$3)</f>
        <v/>
      </c>
      <c r="H45" t="str">
        <f>IF(①参加者一覧表!P52="","",①参加者一覧表!P52)</f>
        <v/>
      </c>
      <c r="I45" t="str">
        <f>IF(H45="","",IF(①参加者一覧表!F52="","",IF(D45=1,VLOOKUP(①参加者一覧表!F52,#REF!,2,FALSE),VLOOKUP(①参加者一覧表!F52,#REF!,2,FALSE)))&amp;" "&amp;①参加者一覧表!G52)</f>
        <v/>
      </c>
    </row>
    <row r="46" spans="1:9">
      <c r="A46" t="e">
        <f>IF(H46="","",RIGHT(#REF!,4))&amp;(D46&amp;"0000")+H46</f>
        <v>#VALUE!</v>
      </c>
      <c r="B46" t="str">
        <f>IF(H46="","",①参加者一覧表!B53)</f>
        <v/>
      </c>
      <c r="C46" t="str">
        <f>IF(H46="","",①参加者一覧表!C53)</f>
        <v/>
      </c>
      <c r="D46" t="str">
        <f>IF(H46="","",IF(①参加者一覧表!D53="男",1,2))</f>
        <v/>
      </c>
      <c r="E46" t="str">
        <f t="shared" si="0"/>
        <v/>
      </c>
      <c r="F46" t="str">
        <f>IF(H46="","",#REF!)</f>
        <v/>
      </c>
      <c r="G46" t="str">
        <f>IF(H46="","",①参加者一覧表!$C$3)</f>
        <v/>
      </c>
      <c r="H46" t="str">
        <f>IF(①参加者一覧表!P53="","",①参加者一覧表!P53)</f>
        <v/>
      </c>
      <c r="I46" t="str">
        <f>IF(H46="","",IF(①参加者一覧表!F53="","",IF(D46=1,VLOOKUP(①参加者一覧表!F53,#REF!,2,FALSE),VLOOKUP(①参加者一覧表!F53,#REF!,2,FALSE)))&amp;" "&amp;①参加者一覧表!G53)</f>
        <v/>
      </c>
    </row>
    <row r="47" spans="1:9">
      <c r="A47" t="e">
        <f>IF(H47="","",RIGHT(#REF!,4))&amp;(D47&amp;"0000")+H47</f>
        <v>#VALUE!</v>
      </c>
      <c r="B47" t="str">
        <f>IF(H47="","",①参加者一覧表!B54)</f>
        <v/>
      </c>
      <c r="C47" t="str">
        <f>IF(H47="","",①参加者一覧表!C54)</f>
        <v/>
      </c>
      <c r="D47" t="str">
        <f>IF(H47="","",IF(①参加者一覧表!D54="男",1,2))</f>
        <v/>
      </c>
      <c r="E47" t="str">
        <f t="shared" si="0"/>
        <v/>
      </c>
      <c r="F47" t="str">
        <f>IF(H47="","",#REF!)</f>
        <v/>
      </c>
      <c r="G47" t="str">
        <f>IF(H47="","",①参加者一覧表!$C$3)</f>
        <v/>
      </c>
      <c r="H47" t="str">
        <f>IF(①参加者一覧表!P54="","",①参加者一覧表!P54)</f>
        <v/>
      </c>
      <c r="I47" t="str">
        <f>IF(H47="","",IF(①参加者一覧表!F54="","",IF(D47=1,VLOOKUP(①参加者一覧表!F54,#REF!,2,FALSE),VLOOKUP(①参加者一覧表!F54,#REF!,2,FALSE)))&amp;" "&amp;①参加者一覧表!G54)</f>
        <v/>
      </c>
    </row>
    <row r="48" spans="1:9">
      <c r="A48" t="e">
        <f>IF(H48="","",RIGHT(#REF!,4))&amp;(D48&amp;"0000")+H48</f>
        <v>#VALUE!</v>
      </c>
      <c r="B48" t="str">
        <f>IF(H48="","",①参加者一覧表!B55)</f>
        <v/>
      </c>
      <c r="C48" t="str">
        <f>IF(H48="","",①参加者一覧表!C55)</f>
        <v/>
      </c>
      <c r="D48" t="str">
        <f>IF(H48="","",IF(①参加者一覧表!D55="男",1,2))</f>
        <v/>
      </c>
      <c r="E48" t="str">
        <f t="shared" si="0"/>
        <v/>
      </c>
      <c r="F48" t="str">
        <f>IF(H48="","",#REF!)</f>
        <v/>
      </c>
      <c r="G48" t="str">
        <f>IF(H48="","",①参加者一覧表!$C$3)</f>
        <v/>
      </c>
      <c r="H48" t="str">
        <f>IF(①参加者一覧表!P55="","",①参加者一覧表!P55)</f>
        <v/>
      </c>
      <c r="I48" t="str">
        <f>IF(H48="","",IF(①参加者一覧表!F55="","",IF(D48=1,VLOOKUP(①参加者一覧表!F55,#REF!,2,FALSE),VLOOKUP(①参加者一覧表!F55,#REF!,2,FALSE)))&amp;" "&amp;①参加者一覧表!G55)</f>
        <v/>
      </c>
    </row>
    <row r="49" spans="1:9">
      <c r="A49" t="e">
        <f>IF(H49="","",RIGHT(#REF!,4))&amp;(D49&amp;"0000")+H49</f>
        <v>#VALUE!</v>
      </c>
      <c r="B49" t="str">
        <f>IF(H49="","",①参加者一覧表!B56)</f>
        <v/>
      </c>
      <c r="C49" t="str">
        <f>IF(H49="","",①参加者一覧表!C56)</f>
        <v/>
      </c>
      <c r="D49" t="str">
        <f>IF(H49="","",IF(①参加者一覧表!D56="男",1,2))</f>
        <v/>
      </c>
      <c r="E49" t="str">
        <f t="shared" si="0"/>
        <v/>
      </c>
      <c r="F49" t="str">
        <f>IF(H49="","",#REF!)</f>
        <v/>
      </c>
      <c r="G49" t="str">
        <f>IF(H49="","",①参加者一覧表!$C$3)</f>
        <v/>
      </c>
      <c r="H49" t="str">
        <f>IF(①参加者一覧表!P56="","",①参加者一覧表!P56)</f>
        <v/>
      </c>
      <c r="I49" t="str">
        <f>IF(H49="","",IF(①参加者一覧表!F56="","",IF(D49=1,VLOOKUP(①参加者一覧表!F56,#REF!,2,FALSE),VLOOKUP(①参加者一覧表!F56,#REF!,2,FALSE)))&amp;" "&amp;①参加者一覧表!G56)</f>
        <v/>
      </c>
    </row>
    <row r="50" spans="1:9">
      <c r="A50" t="e">
        <f>IF(H50="","",RIGHT(#REF!,4))&amp;(D50&amp;"0000")+H50</f>
        <v>#VALUE!</v>
      </c>
      <c r="B50" t="str">
        <f>IF(H50="","",①参加者一覧表!B57)</f>
        <v/>
      </c>
      <c r="C50" t="str">
        <f>IF(H50="","",①参加者一覧表!C57)</f>
        <v/>
      </c>
      <c r="D50" t="str">
        <f>IF(H50="","",IF(①参加者一覧表!D57="男",1,2))</f>
        <v/>
      </c>
      <c r="E50" t="str">
        <f t="shared" si="0"/>
        <v/>
      </c>
      <c r="F50" t="str">
        <f>IF(H50="","",#REF!)</f>
        <v/>
      </c>
      <c r="G50" t="str">
        <f>IF(H50="","",①参加者一覧表!$C$3)</f>
        <v/>
      </c>
      <c r="H50" t="str">
        <f>IF(①参加者一覧表!P57="","",①参加者一覧表!P57)</f>
        <v/>
      </c>
      <c r="I50" t="str">
        <f>IF(H50="","",IF(①参加者一覧表!F57="","",IF(D50=1,VLOOKUP(①参加者一覧表!F57,#REF!,2,FALSE),VLOOKUP(①参加者一覧表!F57,#REF!,2,FALSE)))&amp;" "&amp;①参加者一覧表!G57)</f>
        <v/>
      </c>
    </row>
    <row r="51" spans="1:9">
      <c r="A51" t="e">
        <f>IF(H51="","",RIGHT(#REF!,4))&amp;(D51&amp;"0000")+H51</f>
        <v>#VALUE!</v>
      </c>
      <c r="B51" t="str">
        <f>IF(H51="","",①参加者一覧表!B58)</f>
        <v/>
      </c>
      <c r="C51" t="str">
        <f>IF(H51="","",①参加者一覧表!C58)</f>
        <v/>
      </c>
      <c r="D51" t="str">
        <f>IF(H51="","",IF(①参加者一覧表!D58="男",1,2))</f>
        <v/>
      </c>
      <c r="E51" t="str">
        <f t="shared" si="0"/>
        <v/>
      </c>
      <c r="F51" t="str">
        <f>IF(H51="","",#REF!)</f>
        <v/>
      </c>
      <c r="G51" t="str">
        <f>IF(H51="","",①参加者一覧表!$C$3)</f>
        <v/>
      </c>
      <c r="H51" t="str">
        <f>IF(①参加者一覧表!P58="","",①参加者一覧表!P58)</f>
        <v/>
      </c>
      <c r="I51" t="str">
        <f>IF(H51="","",IF(①参加者一覧表!F58="","",IF(D51=1,VLOOKUP(①参加者一覧表!F58,#REF!,2,FALSE),VLOOKUP(①参加者一覧表!F58,#REF!,2,FALSE)))&amp;" "&amp;①参加者一覧表!G58)</f>
        <v/>
      </c>
    </row>
    <row r="52" spans="1:9">
      <c r="A52" t="e">
        <f>IF(H52="","",RIGHT(#REF!,4))&amp;(D52&amp;"0000")+H52</f>
        <v>#VALUE!</v>
      </c>
      <c r="B52" t="str">
        <f>IF(H52="","",①参加者一覧表!B59)</f>
        <v/>
      </c>
      <c r="C52" t="str">
        <f>IF(H52="","",①参加者一覧表!C59)</f>
        <v/>
      </c>
      <c r="D52" t="str">
        <f>IF(H52="","",IF(①参加者一覧表!D59="男",1,2))</f>
        <v/>
      </c>
      <c r="E52" t="str">
        <f t="shared" si="0"/>
        <v/>
      </c>
      <c r="F52" t="str">
        <f>IF(H52="","",#REF!)</f>
        <v/>
      </c>
      <c r="G52" t="str">
        <f>IF(H52="","",①参加者一覧表!$C$3)</f>
        <v/>
      </c>
      <c r="H52" t="str">
        <f>IF(①参加者一覧表!P59="","",①参加者一覧表!P59)</f>
        <v/>
      </c>
      <c r="I52" t="str">
        <f>IF(H52="","",IF(①参加者一覧表!F59="","",IF(D52=1,VLOOKUP(①参加者一覧表!F59,#REF!,2,FALSE),VLOOKUP(①参加者一覧表!F59,#REF!,2,FALSE)))&amp;" "&amp;①参加者一覧表!G59)</f>
        <v/>
      </c>
    </row>
    <row r="53" spans="1:9">
      <c r="A53" t="e">
        <f>IF(H53="","",RIGHT(#REF!,4))&amp;(D53&amp;"0000")+H53</f>
        <v>#VALUE!</v>
      </c>
      <c r="B53" t="str">
        <f>IF(H53="","",①参加者一覧表!B60)</f>
        <v/>
      </c>
      <c r="C53" t="str">
        <f>IF(H53="","",①参加者一覧表!C60)</f>
        <v/>
      </c>
      <c r="D53" t="str">
        <f>IF(H53="","",IF(①参加者一覧表!D60="男",1,2))</f>
        <v/>
      </c>
      <c r="E53" t="str">
        <f t="shared" si="0"/>
        <v/>
      </c>
      <c r="F53" t="str">
        <f>IF(H53="","",#REF!)</f>
        <v/>
      </c>
      <c r="G53" t="str">
        <f>IF(H53="","",①参加者一覧表!$C$3)</f>
        <v/>
      </c>
      <c r="H53" t="str">
        <f>IF(①参加者一覧表!P60="","",①参加者一覧表!P60)</f>
        <v/>
      </c>
      <c r="I53" t="str">
        <f>IF(H53="","",IF(①参加者一覧表!F60="","",IF(D53=1,VLOOKUP(①参加者一覧表!F60,#REF!,2,FALSE),VLOOKUP(①参加者一覧表!F60,#REF!,2,FALSE)))&amp;" "&amp;①参加者一覧表!G60)</f>
        <v/>
      </c>
    </row>
    <row r="54" spans="1:9">
      <c r="A54" t="e">
        <f>IF(H54="","",RIGHT(#REF!,4))&amp;(D54&amp;"0000")+H54</f>
        <v>#VALUE!</v>
      </c>
      <c r="B54" t="str">
        <f>IF(H54="","",①参加者一覧表!B61)</f>
        <v/>
      </c>
      <c r="C54" t="str">
        <f>IF(H54="","",①参加者一覧表!C61)</f>
        <v/>
      </c>
      <c r="D54" t="str">
        <f>IF(H54="","",IF(①参加者一覧表!D61="男",1,2))</f>
        <v/>
      </c>
      <c r="E54" t="str">
        <f t="shared" si="0"/>
        <v/>
      </c>
      <c r="F54" t="str">
        <f>IF(H54="","",#REF!)</f>
        <v/>
      </c>
      <c r="G54" t="str">
        <f>IF(H54="","",①参加者一覧表!$C$3)</f>
        <v/>
      </c>
      <c r="H54" t="str">
        <f>IF(①参加者一覧表!P61="","",①参加者一覧表!P61)</f>
        <v/>
      </c>
      <c r="I54" t="str">
        <f>IF(H54="","",IF(①参加者一覧表!F61="","",IF(D54=1,VLOOKUP(①参加者一覧表!F61,#REF!,2,FALSE),VLOOKUP(①参加者一覧表!F61,#REF!,2,FALSE)))&amp;" "&amp;①参加者一覧表!G61)</f>
        <v/>
      </c>
    </row>
    <row r="55" spans="1:9">
      <c r="A55" t="e">
        <f>IF(H55="","",RIGHT(#REF!,4))&amp;(D55&amp;"0000")+H55</f>
        <v>#VALUE!</v>
      </c>
      <c r="B55" t="str">
        <f>IF(H55="","",①参加者一覧表!B62)</f>
        <v/>
      </c>
      <c r="C55" t="str">
        <f>IF(H55="","",①参加者一覧表!C62)</f>
        <v/>
      </c>
      <c r="D55" t="str">
        <f>IF(H55="","",IF(①参加者一覧表!D62="男",1,2))</f>
        <v/>
      </c>
      <c r="E55" t="str">
        <f t="shared" si="0"/>
        <v/>
      </c>
      <c r="F55" t="str">
        <f>IF(H55="","",#REF!)</f>
        <v/>
      </c>
      <c r="G55" t="str">
        <f>IF(H55="","",①参加者一覧表!$C$3)</f>
        <v/>
      </c>
      <c r="H55" t="str">
        <f>IF(①参加者一覧表!P62="","",①参加者一覧表!P62)</f>
        <v/>
      </c>
      <c r="I55" t="str">
        <f>IF(H55="","",IF(①参加者一覧表!F62="","",IF(D55=1,VLOOKUP(①参加者一覧表!F62,#REF!,2,FALSE),VLOOKUP(①参加者一覧表!F62,#REF!,2,FALSE)))&amp;" "&amp;①参加者一覧表!G62)</f>
        <v/>
      </c>
    </row>
    <row r="56" spans="1:9">
      <c r="A56" t="e">
        <f>IF(H56="","",RIGHT(#REF!,4))&amp;(D56&amp;"0000")+H56</f>
        <v>#VALUE!</v>
      </c>
      <c r="B56" t="str">
        <f>IF(H56="","",①参加者一覧表!B63)</f>
        <v/>
      </c>
      <c r="C56" t="str">
        <f>IF(H56="","",①参加者一覧表!C63)</f>
        <v/>
      </c>
      <c r="D56" t="str">
        <f>IF(H56="","",IF(①参加者一覧表!D63="男",1,2))</f>
        <v/>
      </c>
      <c r="E56" t="str">
        <f t="shared" si="0"/>
        <v/>
      </c>
      <c r="F56" t="str">
        <f>IF(H56="","",#REF!)</f>
        <v/>
      </c>
      <c r="G56" t="str">
        <f>IF(H56="","",①参加者一覧表!$C$3)</f>
        <v/>
      </c>
      <c r="H56" t="str">
        <f>IF(①参加者一覧表!P63="","",①参加者一覧表!P63)</f>
        <v/>
      </c>
      <c r="I56" t="str">
        <f>IF(H56="","",IF(①参加者一覧表!F63="","",IF(D56=1,VLOOKUP(①参加者一覧表!F63,#REF!,2,FALSE),VLOOKUP(①参加者一覧表!F63,#REF!,2,FALSE)))&amp;" "&amp;①参加者一覧表!G63)</f>
        <v/>
      </c>
    </row>
    <row r="57" spans="1:9">
      <c r="A57" t="e">
        <f>IF(H57="","",RIGHT(#REF!,4))&amp;(D57&amp;"0000")+H57</f>
        <v>#VALUE!</v>
      </c>
      <c r="B57" t="str">
        <f>IF(H57="","",①参加者一覧表!B64)</f>
        <v/>
      </c>
      <c r="C57" t="str">
        <f>IF(H57="","",①参加者一覧表!C64)</f>
        <v/>
      </c>
      <c r="D57" t="str">
        <f>IF(H57="","",IF(①参加者一覧表!D64="男",1,2))</f>
        <v/>
      </c>
      <c r="E57" t="str">
        <f t="shared" si="0"/>
        <v/>
      </c>
      <c r="F57" t="str">
        <f>IF(H57="","",#REF!)</f>
        <v/>
      </c>
      <c r="G57" t="str">
        <f>IF(H57="","",①参加者一覧表!$C$3)</f>
        <v/>
      </c>
      <c r="H57" t="str">
        <f>IF(①参加者一覧表!P64="","",①参加者一覧表!P64)</f>
        <v/>
      </c>
      <c r="I57" t="str">
        <f>IF(H57="","",IF(①参加者一覧表!F64="","",IF(D57=1,VLOOKUP(①参加者一覧表!F64,#REF!,2,FALSE),VLOOKUP(①参加者一覧表!F64,#REF!,2,FALSE)))&amp;" "&amp;①参加者一覧表!G64)</f>
        <v/>
      </c>
    </row>
    <row r="58" spans="1:9">
      <c r="A58" t="e">
        <f>IF(H58="","",RIGHT(#REF!,4))&amp;(D58&amp;"0000")+H58</f>
        <v>#VALUE!</v>
      </c>
      <c r="B58" t="str">
        <f>IF(H58="","",①参加者一覧表!B65)</f>
        <v/>
      </c>
      <c r="C58" t="str">
        <f>IF(H58="","",①参加者一覧表!C65)</f>
        <v/>
      </c>
      <c r="D58" t="str">
        <f>IF(H58="","",IF(①参加者一覧表!D65="男",1,2))</f>
        <v/>
      </c>
      <c r="E58" t="str">
        <f t="shared" si="0"/>
        <v/>
      </c>
      <c r="F58" t="str">
        <f>IF(H58="","",#REF!)</f>
        <v/>
      </c>
      <c r="G58" t="str">
        <f>IF(H58="","",①参加者一覧表!$C$3)</f>
        <v/>
      </c>
      <c r="H58" t="str">
        <f>IF(①参加者一覧表!P65="","",①参加者一覧表!P65)</f>
        <v/>
      </c>
      <c r="I58" t="str">
        <f>IF(H58="","",IF(①参加者一覧表!F65="","",IF(D58=1,VLOOKUP(①参加者一覧表!F65,#REF!,2,FALSE),VLOOKUP(①参加者一覧表!F65,#REF!,2,FALSE)))&amp;" "&amp;①参加者一覧表!G65)</f>
        <v/>
      </c>
    </row>
    <row r="59" spans="1:9">
      <c r="A59" t="e">
        <f>IF(H59="","",RIGHT(#REF!,4))&amp;(D59&amp;"0000")+H59</f>
        <v>#VALUE!</v>
      </c>
      <c r="B59" t="str">
        <f>IF(H59="","",①参加者一覧表!B66)</f>
        <v/>
      </c>
      <c r="C59" t="str">
        <f>IF(H59="","",①参加者一覧表!C66)</f>
        <v/>
      </c>
      <c r="D59" t="str">
        <f>IF(H59="","",IF(①参加者一覧表!D66="男",1,2))</f>
        <v/>
      </c>
      <c r="E59" t="str">
        <f t="shared" si="0"/>
        <v/>
      </c>
      <c r="F59" t="str">
        <f>IF(H59="","",#REF!)</f>
        <v/>
      </c>
      <c r="G59" t="str">
        <f>IF(H59="","",①参加者一覧表!$C$3)</f>
        <v/>
      </c>
      <c r="H59" t="str">
        <f>IF(①参加者一覧表!P66="","",①参加者一覧表!P66)</f>
        <v/>
      </c>
      <c r="I59" t="str">
        <f>IF(H59="","",IF(①参加者一覧表!F66="","",IF(D59=1,VLOOKUP(①参加者一覧表!F66,#REF!,2,FALSE),VLOOKUP(①参加者一覧表!F66,#REF!,2,FALSE)))&amp;" "&amp;①参加者一覧表!G66)</f>
        <v/>
      </c>
    </row>
    <row r="60" spans="1:9">
      <c r="A60" t="e">
        <f>IF(H60="","",RIGHT(#REF!,4))&amp;(D60&amp;"0000")+H60</f>
        <v>#VALUE!</v>
      </c>
      <c r="B60" t="str">
        <f>IF(H60="","",①参加者一覧表!B67)</f>
        <v/>
      </c>
      <c r="C60" t="str">
        <f>IF(H60="","",①参加者一覧表!C67)</f>
        <v/>
      </c>
      <c r="D60" t="str">
        <f>IF(H60="","",IF(①参加者一覧表!D67="男",1,2))</f>
        <v/>
      </c>
      <c r="E60" t="str">
        <f t="shared" si="0"/>
        <v/>
      </c>
      <c r="F60" t="str">
        <f>IF(H60="","",#REF!)</f>
        <v/>
      </c>
      <c r="G60" t="str">
        <f>IF(H60="","",①参加者一覧表!$C$3)</f>
        <v/>
      </c>
      <c r="H60" t="str">
        <f>IF(①参加者一覧表!P67="","",①参加者一覧表!P67)</f>
        <v/>
      </c>
      <c r="I60" t="str">
        <f>IF(H60="","",IF(①参加者一覧表!F67="","",IF(D60=1,VLOOKUP(①参加者一覧表!F67,#REF!,2,FALSE),VLOOKUP(①参加者一覧表!F67,#REF!,2,FALSE)))&amp;" "&amp;①参加者一覧表!G67)</f>
        <v/>
      </c>
    </row>
    <row r="61" spans="1:9">
      <c r="A61" t="e">
        <f>IF(H61="","",RIGHT(#REF!,4))&amp;(D61&amp;"0000")+H61</f>
        <v>#VALUE!</v>
      </c>
      <c r="B61" t="str">
        <f>IF(H61="","",①参加者一覧表!B68)</f>
        <v/>
      </c>
      <c r="C61" t="str">
        <f>IF(H61="","",①参加者一覧表!C68)</f>
        <v/>
      </c>
      <c r="D61" t="str">
        <f>IF(H61="","",IF(①参加者一覧表!D68="男",1,2))</f>
        <v/>
      </c>
      <c r="E61" t="str">
        <f t="shared" si="0"/>
        <v/>
      </c>
      <c r="F61" t="str">
        <f>IF(H61="","",#REF!)</f>
        <v/>
      </c>
      <c r="G61" t="str">
        <f>IF(H61="","",①参加者一覧表!$C$3)</f>
        <v/>
      </c>
      <c r="H61" t="str">
        <f>IF(①参加者一覧表!P68="","",①参加者一覧表!P68)</f>
        <v/>
      </c>
      <c r="I61" t="str">
        <f>IF(H61="","",IF(①参加者一覧表!F68="","",IF(D61=1,VLOOKUP(①参加者一覧表!F68,#REF!,2,FALSE),VLOOKUP(①参加者一覧表!F68,#REF!,2,FALSE)))&amp;" "&amp;①参加者一覧表!G68)</f>
        <v/>
      </c>
    </row>
    <row r="62" spans="1:9">
      <c r="A62" t="e">
        <f>IF(H62="","",RIGHT(#REF!,4))&amp;(D62&amp;"0000")+H62</f>
        <v>#VALUE!</v>
      </c>
      <c r="B62" t="str">
        <f>IF(H62="","",①参加者一覧表!B69)</f>
        <v/>
      </c>
      <c r="C62" t="str">
        <f>IF(H62="","",①参加者一覧表!C69)</f>
        <v/>
      </c>
      <c r="D62" t="str">
        <f>IF(H62="","",IF(①参加者一覧表!D69="男",1,2))</f>
        <v/>
      </c>
      <c r="E62" t="str">
        <f t="shared" si="0"/>
        <v/>
      </c>
      <c r="F62" t="str">
        <f>IF(H62="","",#REF!)</f>
        <v/>
      </c>
      <c r="G62" t="str">
        <f>IF(H62="","",①参加者一覧表!$C$3)</f>
        <v/>
      </c>
      <c r="H62" t="str">
        <f>IF(①参加者一覧表!P69="","",①参加者一覧表!P69)</f>
        <v/>
      </c>
      <c r="I62" t="str">
        <f>IF(H62="","",IF(①参加者一覧表!F69="","",IF(D62=1,VLOOKUP(①参加者一覧表!F69,#REF!,2,FALSE),VLOOKUP(①参加者一覧表!F69,#REF!,2,FALSE)))&amp;" "&amp;①参加者一覧表!G69)</f>
        <v/>
      </c>
    </row>
    <row r="63" spans="1:9">
      <c r="A63" t="e">
        <f>IF(H63="","",RIGHT(#REF!,4))&amp;(D63&amp;"0000")+H63</f>
        <v>#VALUE!</v>
      </c>
      <c r="B63" t="str">
        <f>IF(H63="","",①参加者一覧表!B70)</f>
        <v/>
      </c>
      <c r="C63" t="str">
        <f>IF(H63="","",①参加者一覧表!C70)</f>
        <v/>
      </c>
      <c r="D63" t="str">
        <f>IF(H63="","",IF(①参加者一覧表!D70="男",1,2))</f>
        <v/>
      </c>
      <c r="E63" t="str">
        <f t="shared" si="0"/>
        <v/>
      </c>
      <c r="F63" t="str">
        <f>IF(H63="","",#REF!)</f>
        <v/>
      </c>
      <c r="G63" t="str">
        <f>IF(H63="","",①参加者一覧表!$C$3)</f>
        <v/>
      </c>
      <c r="H63" t="str">
        <f>IF(①参加者一覧表!P70="","",①参加者一覧表!P70)</f>
        <v/>
      </c>
      <c r="I63" t="str">
        <f>IF(H63="","",IF(①参加者一覧表!F70="","",IF(D63=1,VLOOKUP(①参加者一覧表!F70,#REF!,2,FALSE),VLOOKUP(①参加者一覧表!F70,#REF!,2,FALSE)))&amp;" "&amp;①参加者一覧表!G70)</f>
        <v/>
      </c>
    </row>
    <row r="64" spans="1:9">
      <c r="A64" t="e">
        <f>IF(H64="","",RIGHT(#REF!,4))&amp;(D64&amp;"0000")+H64</f>
        <v>#VALUE!</v>
      </c>
      <c r="B64" t="str">
        <f>IF(H64="","",①参加者一覧表!B71)</f>
        <v/>
      </c>
      <c r="C64" t="str">
        <f>IF(H64="","",①参加者一覧表!C71)</f>
        <v/>
      </c>
      <c r="D64" t="str">
        <f>IF(H64="","",IF(①参加者一覧表!D71="男",1,2))</f>
        <v/>
      </c>
      <c r="E64" t="str">
        <f t="shared" si="0"/>
        <v/>
      </c>
      <c r="F64" t="str">
        <f>IF(H64="","",#REF!)</f>
        <v/>
      </c>
      <c r="G64" t="str">
        <f>IF(H64="","",①参加者一覧表!$C$3)</f>
        <v/>
      </c>
      <c r="H64" t="str">
        <f>IF(①参加者一覧表!P71="","",①参加者一覧表!P71)</f>
        <v/>
      </c>
      <c r="I64" t="str">
        <f>IF(H64="","",IF(①参加者一覧表!F71="","",IF(D64=1,VLOOKUP(①参加者一覧表!F71,#REF!,2,FALSE),VLOOKUP(①参加者一覧表!F71,#REF!,2,FALSE)))&amp;" "&amp;①参加者一覧表!G71)</f>
        <v/>
      </c>
    </row>
    <row r="65" spans="1:9">
      <c r="A65" t="e">
        <f>IF(H65="","",RIGHT(#REF!,4))&amp;(D65&amp;"0000")+H65</f>
        <v>#VALUE!</v>
      </c>
      <c r="B65" t="str">
        <f>IF(H65="","",①参加者一覧表!B72)</f>
        <v/>
      </c>
      <c r="C65" t="str">
        <f>IF(H65="","",①参加者一覧表!C72)</f>
        <v/>
      </c>
      <c r="D65" t="str">
        <f>IF(H65="","",IF(①参加者一覧表!D72="男",1,2))</f>
        <v/>
      </c>
      <c r="E65" t="str">
        <f t="shared" si="0"/>
        <v/>
      </c>
      <c r="F65" t="str">
        <f>IF(H65="","",#REF!)</f>
        <v/>
      </c>
      <c r="G65" t="str">
        <f>IF(H65="","",①参加者一覧表!$C$3)</f>
        <v/>
      </c>
      <c r="H65" t="str">
        <f>IF(①参加者一覧表!P72="","",①参加者一覧表!P72)</f>
        <v/>
      </c>
      <c r="I65" t="str">
        <f>IF(H65="","",IF(①参加者一覧表!F72="","",IF(D65=1,VLOOKUP(①参加者一覧表!F72,#REF!,2,FALSE),VLOOKUP(①参加者一覧表!F72,#REF!,2,FALSE)))&amp;" "&amp;①参加者一覧表!G72)</f>
        <v/>
      </c>
    </row>
    <row r="66" spans="1:9">
      <c r="A66" t="e">
        <f>IF(H66="","",RIGHT(#REF!,4))&amp;(D66&amp;"0000")+H66</f>
        <v>#VALUE!</v>
      </c>
      <c r="B66" t="str">
        <f>IF(H66="","",①参加者一覧表!B73)</f>
        <v/>
      </c>
      <c r="C66" t="str">
        <f>IF(H66="","",①参加者一覧表!C73)</f>
        <v/>
      </c>
      <c r="D66" t="str">
        <f>IF(H66="","",IF(①参加者一覧表!D73="男",1,2))</f>
        <v/>
      </c>
      <c r="E66" t="str">
        <f t="shared" si="0"/>
        <v/>
      </c>
      <c r="F66" t="str">
        <f>IF(H66="","",#REF!)</f>
        <v/>
      </c>
      <c r="G66" t="str">
        <f>IF(H66="","",①参加者一覧表!$C$3)</f>
        <v/>
      </c>
      <c r="H66" t="str">
        <f>IF(①参加者一覧表!P73="","",①参加者一覧表!P73)</f>
        <v/>
      </c>
      <c r="I66" t="str">
        <f>IF(H66="","",IF(①参加者一覧表!F73="","",IF(D66=1,VLOOKUP(①参加者一覧表!F73,#REF!,2,FALSE),VLOOKUP(①参加者一覧表!F73,#REF!,2,FALSE)))&amp;" "&amp;①参加者一覧表!G73)</f>
        <v/>
      </c>
    </row>
    <row r="67" spans="1:9">
      <c r="A67" t="e">
        <f>IF(H67="","",RIGHT(#REF!,4))&amp;(D67&amp;"0000")+H67</f>
        <v>#VALUE!</v>
      </c>
      <c r="B67" t="str">
        <f>IF(H67="","",①参加者一覧表!B74)</f>
        <v/>
      </c>
      <c r="C67" t="str">
        <f>IF(H67="","",①参加者一覧表!C74)</f>
        <v/>
      </c>
      <c r="D67" t="str">
        <f>IF(H67="","",IF(①参加者一覧表!D74="男",1,2))</f>
        <v/>
      </c>
      <c r="E67" t="str">
        <f t="shared" ref="E67:E91" si="1">IF(H67="","",23)</f>
        <v/>
      </c>
      <c r="F67" t="str">
        <f>IF(H67="","",#REF!)</f>
        <v/>
      </c>
      <c r="G67" t="str">
        <f>IF(H67="","",①参加者一覧表!$C$3)</f>
        <v/>
      </c>
      <c r="H67" t="str">
        <f>IF(①参加者一覧表!P74="","",①参加者一覧表!P74)</f>
        <v/>
      </c>
      <c r="I67" t="str">
        <f>IF(H67="","",IF(①参加者一覧表!F74="","",IF(D67=1,VLOOKUP(①参加者一覧表!F74,#REF!,2,FALSE),VLOOKUP(①参加者一覧表!F74,#REF!,2,FALSE)))&amp;" "&amp;①参加者一覧表!G74)</f>
        <v/>
      </c>
    </row>
    <row r="68" spans="1:9">
      <c r="A68" t="e">
        <f>IF(H68="","",RIGHT(#REF!,4))&amp;(D68&amp;"0000")+H68</f>
        <v>#VALUE!</v>
      </c>
      <c r="B68" t="str">
        <f>IF(H68="","",①参加者一覧表!B75)</f>
        <v/>
      </c>
      <c r="C68" t="str">
        <f>IF(H68="","",①参加者一覧表!C75)</f>
        <v/>
      </c>
      <c r="D68" t="str">
        <f>IF(H68="","",IF(①参加者一覧表!D75="男",1,2))</f>
        <v/>
      </c>
      <c r="E68" t="str">
        <f t="shared" si="1"/>
        <v/>
      </c>
      <c r="F68" t="str">
        <f>IF(H68="","",#REF!)</f>
        <v/>
      </c>
      <c r="G68" t="str">
        <f>IF(H68="","",①参加者一覧表!$C$3)</f>
        <v/>
      </c>
      <c r="H68" t="str">
        <f>IF(①参加者一覧表!P75="","",①参加者一覧表!P75)</f>
        <v/>
      </c>
      <c r="I68" t="str">
        <f>IF(H68="","",IF(①参加者一覧表!F75="","",IF(D68=1,VLOOKUP(①参加者一覧表!F75,#REF!,2,FALSE),VLOOKUP(①参加者一覧表!F75,#REF!,2,FALSE)))&amp;" "&amp;①参加者一覧表!G75)</f>
        <v/>
      </c>
    </row>
    <row r="69" spans="1:9">
      <c r="A69" t="e">
        <f>IF(H69="","",RIGHT(#REF!,4))&amp;(D69&amp;"0000")+H69</f>
        <v>#VALUE!</v>
      </c>
      <c r="B69" t="str">
        <f>IF(H69="","",①参加者一覧表!B76)</f>
        <v/>
      </c>
      <c r="C69" t="str">
        <f>IF(H69="","",①参加者一覧表!C76)</f>
        <v/>
      </c>
      <c r="D69" t="str">
        <f>IF(H69="","",IF(①参加者一覧表!D76="男",1,2))</f>
        <v/>
      </c>
      <c r="E69" t="str">
        <f t="shared" si="1"/>
        <v/>
      </c>
      <c r="F69" t="str">
        <f>IF(H69="","",#REF!)</f>
        <v/>
      </c>
      <c r="G69" t="str">
        <f>IF(H69="","",①参加者一覧表!$C$3)</f>
        <v/>
      </c>
      <c r="H69" t="str">
        <f>IF(①参加者一覧表!P76="","",①参加者一覧表!P76)</f>
        <v/>
      </c>
      <c r="I69" t="str">
        <f>IF(H69="","",IF(①参加者一覧表!F76="","",IF(D69=1,VLOOKUP(①参加者一覧表!F76,#REF!,2,FALSE),VLOOKUP(①参加者一覧表!F76,#REF!,2,FALSE)))&amp;" "&amp;①参加者一覧表!G76)</f>
        <v/>
      </c>
    </row>
    <row r="70" spans="1:9">
      <c r="A70" t="e">
        <f>IF(H70="","",RIGHT(#REF!,4))&amp;(D70&amp;"0000")+H70</f>
        <v>#VALUE!</v>
      </c>
      <c r="B70" t="str">
        <f>IF(H70="","",①参加者一覧表!B77)</f>
        <v/>
      </c>
      <c r="C70" t="str">
        <f>IF(H70="","",①参加者一覧表!C77)</f>
        <v/>
      </c>
      <c r="D70" t="str">
        <f>IF(H70="","",IF(①参加者一覧表!D77="男",1,2))</f>
        <v/>
      </c>
      <c r="E70" t="str">
        <f t="shared" si="1"/>
        <v/>
      </c>
      <c r="F70" t="str">
        <f>IF(H70="","",#REF!)</f>
        <v/>
      </c>
      <c r="G70" t="str">
        <f>IF(H70="","",①参加者一覧表!$C$3)</f>
        <v/>
      </c>
      <c r="H70" t="str">
        <f>IF(①参加者一覧表!P77="","",①参加者一覧表!P77)</f>
        <v/>
      </c>
      <c r="I70" t="str">
        <f>IF(H70="","",IF(①参加者一覧表!F77="","",IF(D70=1,VLOOKUP(①参加者一覧表!F77,#REF!,2,FALSE),VLOOKUP(①参加者一覧表!F77,#REF!,2,FALSE)))&amp;" "&amp;①参加者一覧表!G77)</f>
        <v/>
      </c>
    </row>
    <row r="71" spans="1:9">
      <c r="A71" t="e">
        <f>IF(H71="","",RIGHT(#REF!,4))&amp;(D71&amp;"0000")+H71</f>
        <v>#VALUE!</v>
      </c>
      <c r="B71" t="str">
        <f>IF(H71="","",①参加者一覧表!B78)</f>
        <v/>
      </c>
      <c r="C71" t="str">
        <f>IF(H71="","",①参加者一覧表!C78)</f>
        <v/>
      </c>
      <c r="D71" t="str">
        <f>IF(H71="","",IF(①参加者一覧表!D78="男",1,2))</f>
        <v/>
      </c>
      <c r="E71" t="str">
        <f t="shared" si="1"/>
        <v/>
      </c>
      <c r="F71" t="str">
        <f>IF(H71="","",#REF!)</f>
        <v/>
      </c>
      <c r="G71" t="str">
        <f>IF(H71="","",①参加者一覧表!$C$3)</f>
        <v/>
      </c>
      <c r="H71" t="str">
        <f>IF(①参加者一覧表!P78="","",①参加者一覧表!P78)</f>
        <v/>
      </c>
      <c r="I71" t="str">
        <f>IF(H71="","",IF(①参加者一覧表!F78="","",IF(D71=1,VLOOKUP(①参加者一覧表!F78,#REF!,2,FALSE),VLOOKUP(①参加者一覧表!F78,#REF!,2,FALSE)))&amp;" "&amp;①参加者一覧表!G78)</f>
        <v/>
      </c>
    </row>
    <row r="72" spans="1:9">
      <c r="A72" t="e">
        <f>IF(H72="","",RIGHT(#REF!,4))&amp;(D72&amp;"0000")+H72</f>
        <v>#VALUE!</v>
      </c>
      <c r="B72" t="str">
        <f>IF(H72="","",①参加者一覧表!B79)</f>
        <v/>
      </c>
      <c r="C72" t="str">
        <f>IF(H72="","",①参加者一覧表!C79)</f>
        <v/>
      </c>
      <c r="D72" t="str">
        <f>IF(H72="","",IF(①参加者一覧表!D79="男",1,2))</f>
        <v/>
      </c>
      <c r="E72" t="str">
        <f t="shared" si="1"/>
        <v/>
      </c>
      <c r="F72" t="str">
        <f>IF(H72="","",#REF!)</f>
        <v/>
      </c>
      <c r="G72" t="str">
        <f>IF(H72="","",①参加者一覧表!$C$3)</f>
        <v/>
      </c>
      <c r="H72" t="str">
        <f>IF(①参加者一覧表!P79="","",①参加者一覧表!P79)</f>
        <v/>
      </c>
      <c r="I72" t="str">
        <f>IF(H72="","",IF(①参加者一覧表!F79="","",IF(D72=1,VLOOKUP(①参加者一覧表!F79,#REF!,2,FALSE),VLOOKUP(①参加者一覧表!F79,#REF!,2,FALSE)))&amp;" "&amp;①参加者一覧表!G79)</f>
        <v/>
      </c>
    </row>
    <row r="73" spans="1:9">
      <c r="A73" t="e">
        <f>IF(H73="","",RIGHT(#REF!,4))&amp;(D73&amp;"0000")+H73</f>
        <v>#VALUE!</v>
      </c>
      <c r="B73" t="str">
        <f>IF(H73="","",①参加者一覧表!B80)</f>
        <v/>
      </c>
      <c r="C73" t="str">
        <f>IF(H73="","",①参加者一覧表!C80)</f>
        <v/>
      </c>
      <c r="D73" t="str">
        <f>IF(H73="","",IF(①参加者一覧表!D80="男",1,2))</f>
        <v/>
      </c>
      <c r="E73" t="str">
        <f t="shared" si="1"/>
        <v/>
      </c>
      <c r="F73" t="str">
        <f>IF(H73="","",#REF!)</f>
        <v/>
      </c>
      <c r="G73" t="str">
        <f>IF(H73="","",①参加者一覧表!$C$3)</f>
        <v/>
      </c>
      <c r="H73" t="str">
        <f>IF(①参加者一覧表!P80="","",①参加者一覧表!P80)</f>
        <v/>
      </c>
      <c r="I73" t="str">
        <f>IF(H73="","",IF(①参加者一覧表!F80="","",IF(D73=1,VLOOKUP(①参加者一覧表!F80,#REF!,2,FALSE),VLOOKUP(①参加者一覧表!F80,#REF!,2,FALSE)))&amp;" "&amp;①参加者一覧表!G80)</f>
        <v/>
      </c>
    </row>
    <row r="74" spans="1:9">
      <c r="A74" t="e">
        <f>IF(H74="","",RIGHT(#REF!,4))&amp;(D74&amp;"0000")+H74</f>
        <v>#VALUE!</v>
      </c>
      <c r="B74" t="str">
        <f>IF(H74="","",①参加者一覧表!B81)</f>
        <v/>
      </c>
      <c r="C74" t="str">
        <f>IF(H74="","",①参加者一覧表!C81)</f>
        <v/>
      </c>
      <c r="D74" t="str">
        <f>IF(H74="","",IF(①参加者一覧表!D81="男",1,2))</f>
        <v/>
      </c>
      <c r="E74" t="str">
        <f t="shared" si="1"/>
        <v/>
      </c>
      <c r="F74" t="str">
        <f>IF(H74="","",#REF!)</f>
        <v/>
      </c>
      <c r="G74" t="str">
        <f>IF(H74="","",①参加者一覧表!$C$3)</f>
        <v/>
      </c>
      <c r="H74" t="str">
        <f>IF(①参加者一覧表!P81="","",①参加者一覧表!P81)</f>
        <v/>
      </c>
      <c r="I74" t="str">
        <f>IF(H74="","",IF(①参加者一覧表!F81="","",IF(D74=1,VLOOKUP(①参加者一覧表!F81,#REF!,2,FALSE),VLOOKUP(①参加者一覧表!F81,#REF!,2,FALSE)))&amp;" "&amp;①参加者一覧表!G81)</f>
        <v/>
      </c>
    </row>
    <row r="75" spans="1:9">
      <c r="A75" t="e">
        <f>IF(H75="","",RIGHT(#REF!,4))&amp;(D75&amp;"0000")+H75</f>
        <v>#VALUE!</v>
      </c>
      <c r="B75" t="str">
        <f>IF(H75="","",①参加者一覧表!B82)</f>
        <v/>
      </c>
      <c r="C75" t="str">
        <f>IF(H75="","",①参加者一覧表!C82)</f>
        <v/>
      </c>
      <c r="D75" t="str">
        <f>IF(H75="","",IF(①参加者一覧表!D82="男",1,2))</f>
        <v/>
      </c>
      <c r="E75" t="str">
        <f t="shared" si="1"/>
        <v/>
      </c>
      <c r="F75" t="str">
        <f>IF(H75="","",#REF!)</f>
        <v/>
      </c>
      <c r="G75" t="str">
        <f>IF(H75="","",①参加者一覧表!$C$3)</f>
        <v/>
      </c>
      <c r="H75" t="str">
        <f>IF(①参加者一覧表!P82="","",①参加者一覧表!P82)</f>
        <v/>
      </c>
      <c r="I75" t="str">
        <f>IF(H75="","",IF(①参加者一覧表!F82="","",IF(D75=1,VLOOKUP(①参加者一覧表!F82,#REF!,2,FALSE),VLOOKUP(①参加者一覧表!F82,#REF!,2,FALSE)))&amp;" "&amp;①参加者一覧表!G82)</f>
        <v/>
      </c>
    </row>
    <row r="76" spans="1:9">
      <c r="A76" t="e">
        <f>IF(H76="","",RIGHT(#REF!,4))&amp;(D76&amp;"0000")+H76</f>
        <v>#VALUE!</v>
      </c>
      <c r="B76" t="str">
        <f>IF(H76="","",①参加者一覧表!B83)</f>
        <v/>
      </c>
      <c r="C76" t="str">
        <f>IF(H76="","",①参加者一覧表!C83)</f>
        <v/>
      </c>
      <c r="D76" t="str">
        <f>IF(H76="","",IF(①参加者一覧表!D83="男",1,2))</f>
        <v/>
      </c>
      <c r="E76" t="str">
        <f t="shared" si="1"/>
        <v/>
      </c>
      <c r="F76" t="str">
        <f>IF(H76="","",#REF!)</f>
        <v/>
      </c>
      <c r="G76" t="str">
        <f>IF(H76="","",①参加者一覧表!$C$3)</f>
        <v/>
      </c>
      <c r="H76" t="str">
        <f>IF(①参加者一覧表!P83="","",①参加者一覧表!P83)</f>
        <v/>
      </c>
      <c r="I76" t="str">
        <f>IF(H76="","",IF(①参加者一覧表!F83="","",IF(D76=1,VLOOKUP(①参加者一覧表!F83,#REF!,2,FALSE),VLOOKUP(①参加者一覧表!F83,#REF!,2,FALSE)))&amp;" "&amp;①参加者一覧表!G83)</f>
        <v/>
      </c>
    </row>
    <row r="77" spans="1:9">
      <c r="A77" t="e">
        <f>IF(H77="","",RIGHT(#REF!,4))&amp;(D77&amp;"0000")+H77</f>
        <v>#VALUE!</v>
      </c>
      <c r="B77" t="str">
        <f>IF(H77="","",①参加者一覧表!B84)</f>
        <v/>
      </c>
      <c r="C77" t="str">
        <f>IF(H77="","",①参加者一覧表!C84)</f>
        <v/>
      </c>
      <c r="D77" t="str">
        <f>IF(H77="","",IF(①参加者一覧表!D84="男",1,2))</f>
        <v/>
      </c>
      <c r="E77" t="str">
        <f t="shared" si="1"/>
        <v/>
      </c>
      <c r="F77" t="str">
        <f>IF(H77="","",#REF!)</f>
        <v/>
      </c>
      <c r="G77" t="str">
        <f>IF(H77="","",①参加者一覧表!$C$3)</f>
        <v/>
      </c>
      <c r="H77" t="str">
        <f>IF(①参加者一覧表!P84="","",①参加者一覧表!P84)</f>
        <v/>
      </c>
      <c r="I77" t="str">
        <f>IF(H77="","",IF(①参加者一覧表!F84="","",IF(D77=1,VLOOKUP(①参加者一覧表!F84,#REF!,2,FALSE),VLOOKUP(①参加者一覧表!F84,#REF!,2,FALSE)))&amp;" "&amp;①参加者一覧表!G84)</f>
        <v/>
      </c>
    </row>
    <row r="78" spans="1:9">
      <c r="A78" t="e">
        <f>IF(H78="","",RIGHT(#REF!,4))&amp;(D78&amp;"0000")+H78</f>
        <v>#VALUE!</v>
      </c>
      <c r="B78" t="str">
        <f>IF(H78="","",①参加者一覧表!B85)</f>
        <v/>
      </c>
      <c r="C78" t="str">
        <f>IF(H78="","",①参加者一覧表!C85)</f>
        <v/>
      </c>
      <c r="D78" t="str">
        <f>IF(H78="","",IF(①参加者一覧表!D85="男",1,2))</f>
        <v/>
      </c>
      <c r="E78" t="str">
        <f t="shared" si="1"/>
        <v/>
      </c>
      <c r="F78" t="str">
        <f>IF(H78="","",#REF!)</f>
        <v/>
      </c>
      <c r="G78" t="str">
        <f>IF(H78="","",①参加者一覧表!$C$3)</f>
        <v/>
      </c>
      <c r="H78" t="str">
        <f>IF(①参加者一覧表!P85="","",①参加者一覧表!P85)</f>
        <v/>
      </c>
      <c r="I78" t="str">
        <f>IF(H78="","",IF(①参加者一覧表!F85="","",IF(D78=1,VLOOKUP(①参加者一覧表!F85,#REF!,2,FALSE),VLOOKUP(①参加者一覧表!F85,#REF!,2,FALSE)))&amp;" "&amp;①参加者一覧表!G85)</f>
        <v/>
      </c>
    </row>
    <row r="79" spans="1:9">
      <c r="A79" t="e">
        <f>IF(H79="","",RIGHT(#REF!,4))&amp;(D79&amp;"0000")+H79</f>
        <v>#VALUE!</v>
      </c>
      <c r="B79" t="str">
        <f>IF(H79="","",①参加者一覧表!B86)</f>
        <v/>
      </c>
      <c r="C79" t="str">
        <f>IF(H79="","",①参加者一覧表!C86)</f>
        <v/>
      </c>
      <c r="D79" t="str">
        <f>IF(H79="","",IF(①参加者一覧表!D86="男",1,2))</f>
        <v/>
      </c>
      <c r="E79" t="str">
        <f t="shared" si="1"/>
        <v/>
      </c>
      <c r="F79" t="str">
        <f>IF(H79="","",#REF!)</f>
        <v/>
      </c>
      <c r="G79" t="str">
        <f>IF(H79="","",①参加者一覧表!$C$3)</f>
        <v/>
      </c>
      <c r="H79" t="str">
        <f>IF(①参加者一覧表!P86="","",①参加者一覧表!P86)</f>
        <v/>
      </c>
      <c r="I79" t="str">
        <f>IF(H79="","",IF(①参加者一覧表!F86="","",IF(D79=1,VLOOKUP(①参加者一覧表!F86,#REF!,2,FALSE),VLOOKUP(①参加者一覧表!F86,#REF!,2,FALSE)))&amp;" "&amp;①参加者一覧表!G86)</f>
        <v/>
      </c>
    </row>
    <row r="80" spans="1:9">
      <c r="A80" t="e">
        <f>IF(H80="","",RIGHT(#REF!,4))&amp;(D80&amp;"0000")+H80</f>
        <v>#VALUE!</v>
      </c>
      <c r="B80" t="str">
        <f>IF(H80="","",①参加者一覧表!B87)</f>
        <v/>
      </c>
      <c r="C80" t="str">
        <f>IF(H80="","",①参加者一覧表!C87)</f>
        <v/>
      </c>
      <c r="D80" t="str">
        <f>IF(H80="","",IF(①参加者一覧表!D87="男",1,2))</f>
        <v/>
      </c>
      <c r="E80" t="str">
        <f t="shared" si="1"/>
        <v/>
      </c>
      <c r="F80" t="str">
        <f>IF(H80="","",#REF!)</f>
        <v/>
      </c>
      <c r="G80" t="str">
        <f>IF(H80="","",①参加者一覧表!$C$3)</f>
        <v/>
      </c>
      <c r="H80" t="str">
        <f>IF(①参加者一覧表!P87="","",①参加者一覧表!P87)</f>
        <v/>
      </c>
      <c r="I80" t="str">
        <f>IF(H80="","",IF(①参加者一覧表!F87="","",IF(D80=1,VLOOKUP(①参加者一覧表!F87,#REF!,2,FALSE),VLOOKUP(①参加者一覧表!F87,#REF!,2,FALSE)))&amp;" "&amp;①参加者一覧表!G87)</f>
        <v/>
      </c>
    </row>
    <row r="81" spans="1:9">
      <c r="A81" t="e">
        <f>IF(H81="","",RIGHT(#REF!,4))&amp;(D81&amp;"0000")+H81</f>
        <v>#VALUE!</v>
      </c>
      <c r="B81" t="str">
        <f>IF(H81="","",①参加者一覧表!B88)</f>
        <v/>
      </c>
      <c r="C81" t="str">
        <f>IF(H81="","",①参加者一覧表!C88)</f>
        <v/>
      </c>
      <c r="D81" t="str">
        <f>IF(H81="","",IF(①参加者一覧表!D88="男",1,2))</f>
        <v/>
      </c>
      <c r="E81" t="str">
        <f t="shared" si="1"/>
        <v/>
      </c>
      <c r="F81" t="str">
        <f>IF(H81="","",#REF!)</f>
        <v/>
      </c>
      <c r="G81" t="str">
        <f>IF(H81="","",①参加者一覧表!$C$3)</f>
        <v/>
      </c>
      <c r="H81" t="str">
        <f>IF(①参加者一覧表!P88="","",①参加者一覧表!P88)</f>
        <v/>
      </c>
      <c r="I81" t="str">
        <f>IF(H81="","",IF(①参加者一覧表!F88="","",IF(D81=1,VLOOKUP(①参加者一覧表!F88,#REF!,2,FALSE),VLOOKUP(①参加者一覧表!F88,#REF!,2,FALSE)))&amp;" "&amp;①参加者一覧表!G88)</f>
        <v/>
      </c>
    </row>
    <row r="82" spans="1:9">
      <c r="A82" t="e">
        <f>IF(H82="","",RIGHT(#REF!,4))&amp;(D82&amp;"0000")+H82</f>
        <v>#VALUE!</v>
      </c>
      <c r="B82" t="str">
        <f>IF(H82="","",①参加者一覧表!B89)</f>
        <v/>
      </c>
      <c r="C82" t="str">
        <f>IF(H82="","",①参加者一覧表!C89)</f>
        <v/>
      </c>
      <c r="D82" t="str">
        <f>IF(H82="","",IF(①参加者一覧表!D89="男",1,2))</f>
        <v/>
      </c>
      <c r="E82" t="str">
        <f t="shared" si="1"/>
        <v/>
      </c>
      <c r="F82" t="str">
        <f>IF(H82="","",#REF!)</f>
        <v/>
      </c>
      <c r="G82" t="str">
        <f>IF(H82="","",①参加者一覧表!$C$3)</f>
        <v/>
      </c>
      <c r="H82" t="str">
        <f>IF(①参加者一覧表!P89="","",①参加者一覧表!P89)</f>
        <v/>
      </c>
      <c r="I82" t="str">
        <f>IF(H82="","",IF(①参加者一覧表!F89="","",IF(D82=1,VLOOKUP(①参加者一覧表!F89,#REF!,2,FALSE),VLOOKUP(①参加者一覧表!F89,#REF!,2,FALSE)))&amp;" "&amp;①参加者一覧表!G89)</f>
        <v/>
      </c>
    </row>
    <row r="83" spans="1:9">
      <c r="A83" t="e">
        <f>IF(H83="","",RIGHT(#REF!,4))&amp;(D83&amp;"0000")+H83</f>
        <v>#VALUE!</v>
      </c>
      <c r="B83" t="str">
        <f>IF(H83="","",①参加者一覧表!B90)</f>
        <v/>
      </c>
      <c r="C83" t="str">
        <f>IF(H83="","",①参加者一覧表!C90)</f>
        <v/>
      </c>
      <c r="D83" t="str">
        <f>IF(H83="","",IF(①参加者一覧表!D90="男",1,2))</f>
        <v/>
      </c>
      <c r="E83" t="str">
        <f t="shared" si="1"/>
        <v/>
      </c>
      <c r="F83" t="str">
        <f>IF(H83="","",#REF!)</f>
        <v/>
      </c>
      <c r="G83" t="str">
        <f>IF(H83="","",①参加者一覧表!$C$3)</f>
        <v/>
      </c>
      <c r="H83" t="str">
        <f>IF(①参加者一覧表!P90="","",①参加者一覧表!P90)</f>
        <v/>
      </c>
      <c r="I83" t="str">
        <f>IF(H83="","",IF(①参加者一覧表!F90="","",IF(D83=1,VLOOKUP(①参加者一覧表!F90,#REF!,2,FALSE),VLOOKUP(①参加者一覧表!F90,#REF!,2,FALSE)))&amp;" "&amp;①参加者一覧表!G90)</f>
        <v/>
      </c>
    </row>
    <row r="84" spans="1:9">
      <c r="A84" t="e">
        <f>IF(H84="","",RIGHT(#REF!,4))&amp;(D84&amp;"0000")+H84</f>
        <v>#VALUE!</v>
      </c>
      <c r="B84" t="str">
        <f>IF(H84="","",①参加者一覧表!B91)</f>
        <v/>
      </c>
      <c r="C84" t="str">
        <f>IF(H84="","",①参加者一覧表!C91)</f>
        <v/>
      </c>
      <c r="D84" t="str">
        <f>IF(H84="","",IF(①参加者一覧表!D91="男",1,2))</f>
        <v/>
      </c>
      <c r="E84" t="str">
        <f t="shared" si="1"/>
        <v/>
      </c>
      <c r="F84" t="str">
        <f>IF(H84="","",#REF!)</f>
        <v/>
      </c>
      <c r="G84" t="str">
        <f>IF(H84="","",①参加者一覧表!$C$3)</f>
        <v/>
      </c>
      <c r="H84" t="str">
        <f>IF(①参加者一覧表!P91="","",①参加者一覧表!P91)</f>
        <v/>
      </c>
      <c r="I84" t="str">
        <f>IF(H84="","",IF(①参加者一覧表!F91="","",IF(D84=1,VLOOKUP(①参加者一覧表!F91,#REF!,2,FALSE),VLOOKUP(①参加者一覧表!F91,#REF!,2,FALSE)))&amp;" "&amp;①参加者一覧表!G91)</f>
        <v/>
      </c>
    </row>
    <row r="85" spans="1:9">
      <c r="A85" t="e">
        <f>IF(H85="","",RIGHT(#REF!,4))&amp;(D85&amp;"0000")+H85</f>
        <v>#VALUE!</v>
      </c>
      <c r="B85" t="str">
        <f>IF(H85="","",①参加者一覧表!B92)</f>
        <v/>
      </c>
      <c r="C85" t="str">
        <f>IF(H85="","",①参加者一覧表!C92)</f>
        <v/>
      </c>
      <c r="D85" t="str">
        <f>IF(H85="","",IF(①参加者一覧表!D92="男",1,2))</f>
        <v/>
      </c>
      <c r="E85" t="str">
        <f t="shared" si="1"/>
        <v/>
      </c>
      <c r="F85" t="str">
        <f>IF(H85="","",#REF!)</f>
        <v/>
      </c>
      <c r="G85" t="str">
        <f>IF(H85="","",①参加者一覧表!$C$3)</f>
        <v/>
      </c>
      <c r="H85" t="str">
        <f>IF(①参加者一覧表!P92="","",①参加者一覧表!P92)</f>
        <v/>
      </c>
      <c r="I85" t="str">
        <f>IF(H85="","",IF(①参加者一覧表!F92="","",IF(D85=1,VLOOKUP(①参加者一覧表!F92,#REF!,2,FALSE),VLOOKUP(①参加者一覧表!F92,#REF!,2,FALSE)))&amp;" "&amp;①参加者一覧表!G92)</f>
        <v/>
      </c>
    </row>
    <row r="86" spans="1:9">
      <c r="A86" t="e">
        <f>IF(H86="","",RIGHT(#REF!,4))&amp;(D86&amp;"0000")+H86</f>
        <v>#VALUE!</v>
      </c>
      <c r="B86" t="str">
        <f>IF(H86="","",①参加者一覧表!B93)</f>
        <v/>
      </c>
      <c r="C86" t="str">
        <f>IF(H86="","",①参加者一覧表!C93)</f>
        <v/>
      </c>
      <c r="D86" t="str">
        <f>IF(H86="","",IF(①参加者一覧表!D93="男",1,2))</f>
        <v/>
      </c>
      <c r="E86" t="str">
        <f t="shared" si="1"/>
        <v/>
      </c>
      <c r="F86" t="str">
        <f>IF(H86="","",#REF!)</f>
        <v/>
      </c>
      <c r="G86" t="str">
        <f>IF(H86="","",①参加者一覧表!$C$3)</f>
        <v/>
      </c>
      <c r="H86" t="str">
        <f>IF(①参加者一覧表!P93="","",①参加者一覧表!P93)</f>
        <v/>
      </c>
      <c r="I86" t="str">
        <f>IF(H86="","",IF(①参加者一覧表!F93="","",IF(D86=1,VLOOKUP(①参加者一覧表!F93,#REF!,2,FALSE),VLOOKUP(①参加者一覧表!F93,#REF!,2,FALSE)))&amp;" "&amp;①参加者一覧表!G93)</f>
        <v/>
      </c>
    </row>
    <row r="87" spans="1:9">
      <c r="A87" t="e">
        <f>IF(H87="","",RIGHT(#REF!,4))&amp;(D87&amp;"0000")+H87</f>
        <v>#VALUE!</v>
      </c>
      <c r="B87" t="str">
        <f>IF(H87="","",①参加者一覧表!B94)</f>
        <v/>
      </c>
      <c r="C87" t="str">
        <f>IF(H87="","",①参加者一覧表!C94)</f>
        <v/>
      </c>
      <c r="D87" t="str">
        <f>IF(H87="","",IF(①参加者一覧表!D94="男",1,2))</f>
        <v/>
      </c>
      <c r="E87" t="str">
        <f t="shared" si="1"/>
        <v/>
      </c>
      <c r="F87" t="str">
        <f>IF(H87="","",#REF!)</f>
        <v/>
      </c>
      <c r="G87" t="str">
        <f>IF(H87="","",①参加者一覧表!$C$3)</f>
        <v/>
      </c>
      <c r="H87" t="str">
        <f>IF(①参加者一覧表!P94="","",①参加者一覧表!P94)</f>
        <v/>
      </c>
      <c r="I87" t="str">
        <f>IF(H87="","",IF(①参加者一覧表!F94="","",IF(D87=1,VLOOKUP(①参加者一覧表!F94,#REF!,2,FALSE),VLOOKUP(①参加者一覧表!F94,#REF!,2,FALSE)))&amp;" "&amp;①参加者一覧表!G94)</f>
        <v/>
      </c>
    </row>
    <row r="88" spans="1:9">
      <c r="A88" t="e">
        <f>IF(H88="","",RIGHT(#REF!,4))&amp;(D88&amp;"0000")+H88</f>
        <v>#VALUE!</v>
      </c>
      <c r="B88" t="str">
        <f>IF(H88="","",①参加者一覧表!B95)</f>
        <v/>
      </c>
      <c r="C88" t="str">
        <f>IF(H88="","",①参加者一覧表!C95)</f>
        <v/>
      </c>
      <c r="D88" t="str">
        <f>IF(H88="","",IF(①参加者一覧表!D95="男",1,2))</f>
        <v/>
      </c>
      <c r="E88" t="str">
        <f t="shared" si="1"/>
        <v/>
      </c>
      <c r="F88" t="str">
        <f>IF(H88="","",#REF!)</f>
        <v/>
      </c>
      <c r="G88" t="str">
        <f>IF(H88="","",①参加者一覧表!$C$3)</f>
        <v/>
      </c>
      <c r="H88" t="str">
        <f>IF(①参加者一覧表!P95="","",①参加者一覧表!P95)</f>
        <v/>
      </c>
      <c r="I88" t="str">
        <f>IF(H88="","",IF(①参加者一覧表!F95="","",IF(D88=1,VLOOKUP(①参加者一覧表!F95,#REF!,2,FALSE),VLOOKUP(①参加者一覧表!F95,#REF!,2,FALSE)))&amp;" "&amp;①参加者一覧表!G95)</f>
        <v/>
      </c>
    </row>
    <row r="89" spans="1:9">
      <c r="A89" t="e">
        <f>IF(H89="","",RIGHT(#REF!,4))&amp;(D89&amp;"0000")+H89</f>
        <v>#VALUE!</v>
      </c>
      <c r="B89" t="str">
        <f>IF(H89="","",①参加者一覧表!B96)</f>
        <v/>
      </c>
      <c r="C89" t="str">
        <f>IF(H89="","",①参加者一覧表!C96)</f>
        <v/>
      </c>
      <c r="D89" t="str">
        <f>IF(H89="","",IF(①参加者一覧表!D96="男",1,2))</f>
        <v/>
      </c>
      <c r="E89" t="str">
        <f t="shared" si="1"/>
        <v/>
      </c>
      <c r="F89" t="str">
        <f>IF(H89="","",#REF!)</f>
        <v/>
      </c>
      <c r="G89" t="str">
        <f>IF(H89="","",①参加者一覧表!$C$3)</f>
        <v/>
      </c>
      <c r="H89" t="str">
        <f>IF(①参加者一覧表!P96="","",①参加者一覧表!P96)</f>
        <v/>
      </c>
      <c r="I89" t="str">
        <f>IF(H89="","",IF(①参加者一覧表!F96="","",IF(D89=1,VLOOKUP(①参加者一覧表!F96,#REF!,2,FALSE),VLOOKUP(①参加者一覧表!F96,#REF!,2,FALSE)))&amp;" "&amp;①参加者一覧表!G96)</f>
        <v/>
      </c>
    </row>
    <row r="90" spans="1:9">
      <c r="A90" t="e">
        <f>IF(H90="","",RIGHT(#REF!,4))&amp;(D90&amp;"0000")+H90</f>
        <v>#VALUE!</v>
      </c>
      <c r="B90" t="str">
        <f>IF(H90="","",①参加者一覧表!B97)</f>
        <v/>
      </c>
      <c r="C90" t="str">
        <f>IF(H90="","",①参加者一覧表!C97)</f>
        <v/>
      </c>
      <c r="D90" t="str">
        <f>IF(H90="","",IF(①参加者一覧表!D97="男",1,2))</f>
        <v/>
      </c>
      <c r="E90" t="str">
        <f t="shared" si="1"/>
        <v/>
      </c>
      <c r="F90" t="str">
        <f>IF(H90="","",#REF!)</f>
        <v/>
      </c>
      <c r="G90" t="str">
        <f>IF(H90="","",①参加者一覧表!$C$3)</f>
        <v/>
      </c>
      <c r="H90" t="str">
        <f>IF(①参加者一覧表!P97="","",①参加者一覧表!P97)</f>
        <v/>
      </c>
      <c r="I90" t="str">
        <f>IF(H90="","",IF(①参加者一覧表!F97="","",IF(D90=1,VLOOKUP(①参加者一覧表!F97,#REF!,2,FALSE),VLOOKUP(①参加者一覧表!F97,#REF!,2,FALSE)))&amp;" "&amp;①参加者一覧表!G97)</f>
        <v/>
      </c>
    </row>
    <row r="91" spans="1:9">
      <c r="A91" t="e">
        <f>IF(H91="","",RIGHT(#REF!,4))&amp;(D91&amp;"0000")+H91</f>
        <v>#VALUE!</v>
      </c>
      <c r="B91" t="str">
        <f>IF(H91="","",①参加者一覧表!B98)</f>
        <v/>
      </c>
      <c r="C91" t="str">
        <f>IF(H91="","",①参加者一覧表!C98)</f>
        <v/>
      </c>
      <c r="D91" t="str">
        <f>IF(H91="","",IF(①参加者一覧表!D98="男",1,2))</f>
        <v/>
      </c>
      <c r="E91" t="str">
        <f t="shared" si="1"/>
        <v/>
      </c>
      <c r="F91" t="str">
        <f>IF(H91="","",#REF!)</f>
        <v/>
      </c>
      <c r="G91" t="str">
        <f>IF(H91="","",①参加者一覧表!$C$3)</f>
        <v/>
      </c>
      <c r="H91" t="str">
        <f>IF(①参加者一覧表!P98="","",①参加者一覧表!P98)</f>
        <v/>
      </c>
      <c r="I91" t="str">
        <f>IF(H91="","",IF(①参加者一覧表!F98="","",IF(D91=1,VLOOKUP(①参加者一覧表!F98,#REF!,2,FALSE),VLOOKUP(①参加者一覧表!F98,#REF!,2,FALSE)))&amp;" "&amp;①参加者一覧表!G98)</f>
        <v/>
      </c>
    </row>
    <row r="92" spans="1:9">
      <c r="A92" s="16"/>
      <c r="B92" s="16"/>
      <c r="C92" s="16"/>
      <c r="D92" s="16"/>
      <c r="E92" s="16"/>
      <c r="F92" s="16"/>
      <c r="G92" s="16"/>
      <c r="H92" s="16"/>
      <c r="I92" s="16"/>
    </row>
  </sheetData>
  <phoneticPr fontId="45"/>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2"/>
  <sheetViews>
    <sheetView workbookViewId="0">
      <selection activeCell="C2" sqref="C2:D2"/>
    </sheetView>
  </sheetViews>
  <sheetFormatPr defaultRowHeight="13.5"/>
  <cols>
    <col min="6" max="10" width="10.5" bestFit="1" customWidth="1"/>
  </cols>
  <sheetData>
    <row r="1" spans="1:11">
      <c r="A1" t="s">
        <v>37</v>
      </c>
      <c r="B1" t="s">
        <v>44</v>
      </c>
      <c r="C1" t="s">
        <v>38</v>
      </c>
      <c r="D1" t="s">
        <v>39</v>
      </c>
      <c r="E1" t="s">
        <v>46</v>
      </c>
      <c r="F1" t="s">
        <v>45</v>
      </c>
      <c r="G1" t="s">
        <v>47</v>
      </c>
      <c r="H1" t="s">
        <v>48</v>
      </c>
      <c r="I1" t="s">
        <v>49</v>
      </c>
      <c r="J1" t="s">
        <v>50</v>
      </c>
      <c r="K1" t="s">
        <v>51</v>
      </c>
    </row>
    <row r="2" spans="1:11">
      <c r="A2" t="e">
        <f>IF(#REF!="","",#REF!)</f>
        <v>#REF!</v>
      </c>
      <c r="C2" t="e">
        <f>IF(#REF!="","",#REF!)</f>
        <v>#REF!</v>
      </c>
      <c r="D2" t="e">
        <f>IF(#REF!="","",ASC(①参加者一覧表!C3))</f>
        <v>#REF!</v>
      </c>
      <c r="E2" t="e">
        <f>IF(#REF!="","",①参加者一覧表!#REF!)</f>
        <v>#REF!</v>
      </c>
      <c r="F2" t="e">
        <f>IF(#REF!="","",#REF!)</f>
        <v>#REF!</v>
      </c>
      <c r="G2" t="e">
        <f>IF(#REF!="","",#REF!)</f>
        <v>#REF!</v>
      </c>
      <c r="H2" t="e">
        <f>IF(#REF!="","",#REF!)</f>
        <v>#REF!</v>
      </c>
      <c r="I2" t="e">
        <f>IF(#REF!="","",#REF!)</f>
        <v>#REF!</v>
      </c>
      <c r="J2" t="e">
        <f>IF(#REF!="","",#REF!)</f>
        <v>#REF!</v>
      </c>
      <c r="K2" t="e">
        <f>IF(#REF!="","",#REF!)</f>
        <v>#REF!</v>
      </c>
    </row>
  </sheetData>
  <phoneticPr fontId="45"/>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M25"/>
  <sheetViews>
    <sheetView workbookViewId="0">
      <pane ySplit="1" topLeftCell="A2" activePane="bottomLeft" state="frozen"/>
      <selection activeCell="M33" sqref="M33"/>
      <selection pane="bottomLeft" activeCell="M33" sqref="M33"/>
    </sheetView>
  </sheetViews>
  <sheetFormatPr defaultRowHeight="13.5"/>
  <sheetData>
    <row r="1" spans="1:13">
      <c r="A1" t="s">
        <v>6</v>
      </c>
      <c r="B1" t="s">
        <v>7</v>
      </c>
      <c r="C1" t="s">
        <v>8</v>
      </c>
      <c r="D1" t="s">
        <v>9</v>
      </c>
      <c r="E1" t="s">
        <v>10</v>
      </c>
      <c r="F1" t="s">
        <v>11</v>
      </c>
      <c r="G1" t="s">
        <v>12</v>
      </c>
      <c r="H1" t="s">
        <v>0</v>
      </c>
      <c r="I1" t="s">
        <v>1</v>
      </c>
      <c r="J1" t="s">
        <v>13</v>
      </c>
      <c r="K1" t="s">
        <v>14</v>
      </c>
      <c r="L1" t="s">
        <v>15</v>
      </c>
      <c r="M1" t="s">
        <v>16</v>
      </c>
    </row>
    <row r="2" spans="1:13">
      <c r="A2" t="e">
        <f>IF(#REF!="","",410000+#REF!*10)</f>
        <v>#REF!</v>
      </c>
      <c r="B2" t="e">
        <f>IF(A2="","",#REF!)</f>
        <v>#REF!</v>
      </c>
      <c r="C2" t="e">
        <f>IF(A2="","",#REF!)</f>
        <v>#REF!</v>
      </c>
      <c r="D2" t="e">
        <f>IF(A2="","",#REF!)</f>
        <v>#REF!</v>
      </c>
      <c r="G2">
        <v>1</v>
      </c>
      <c r="H2" t="e">
        <f>IF(A2="","",#REF!)</f>
        <v>#REF!</v>
      </c>
      <c r="I2" t="e">
        <f>IF(A2="","",#REF!)</f>
        <v>#REF!</v>
      </c>
      <c r="J2" t="e">
        <f>IF(A2="","",#REF!)</f>
        <v>#REF!</v>
      </c>
      <c r="K2" t="e">
        <f>IF(A2="","",#REF!)</f>
        <v>#REF!</v>
      </c>
      <c r="L2" t="e">
        <f t="shared" ref="L2:L25" si="0">IF(A2="","",0)</f>
        <v>#REF!</v>
      </c>
      <c r="M2" t="e">
        <f>IF(A2="","",#REF!)</f>
        <v>#REF!</v>
      </c>
    </row>
    <row r="3" spans="1:13">
      <c r="A3" t="e">
        <f>IF(#REF!="","",410000+#REF!*10)</f>
        <v>#REF!</v>
      </c>
      <c r="B3" t="e">
        <f>IF(A3="","",#REF!)</f>
        <v>#REF!</v>
      </c>
      <c r="C3" t="e">
        <f>IF(A3="","",#REF!)</f>
        <v>#REF!</v>
      </c>
      <c r="D3" t="e">
        <f>IF(A3="","",#REF!)</f>
        <v>#REF!</v>
      </c>
      <c r="G3">
        <v>2</v>
      </c>
      <c r="H3" t="e">
        <f>IF(A3="","",#REF!)</f>
        <v>#REF!</v>
      </c>
      <c r="I3" t="e">
        <f>IF(A3="","",#REF!)</f>
        <v>#REF!</v>
      </c>
      <c r="J3" t="e">
        <f>IF(A3="","",#REF!)</f>
        <v>#REF!</v>
      </c>
      <c r="K3" t="e">
        <f>IF(A3="","",#REF!)</f>
        <v>#REF!</v>
      </c>
      <c r="L3" t="e">
        <f t="shared" si="0"/>
        <v>#REF!</v>
      </c>
      <c r="M3" t="e">
        <f>IF(A3="","",#REF!)</f>
        <v>#REF!</v>
      </c>
    </row>
    <row r="4" spans="1:13">
      <c r="A4" t="e">
        <f>IF(#REF!="","",410000+#REF!*10)</f>
        <v>#REF!</v>
      </c>
      <c r="B4" t="e">
        <f>IF(A4="","",#REF!)</f>
        <v>#REF!</v>
      </c>
      <c r="C4" t="e">
        <f>IF(A4="","",#REF!)</f>
        <v>#REF!</v>
      </c>
      <c r="D4" t="e">
        <f>IF(A4="","",#REF!)</f>
        <v>#REF!</v>
      </c>
      <c r="G4">
        <v>3</v>
      </c>
      <c r="H4" t="e">
        <f>IF(A4="","",#REF!)</f>
        <v>#REF!</v>
      </c>
      <c r="I4" t="e">
        <f>IF(A4="","",#REF!)</f>
        <v>#REF!</v>
      </c>
      <c r="J4" t="e">
        <f>IF(A4="","",#REF!)</f>
        <v>#REF!</v>
      </c>
      <c r="K4" t="e">
        <f>IF(A4="","",#REF!)</f>
        <v>#REF!</v>
      </c>
      <c r="L4" t="e">
        <f t="shared" si="0"/>
        <v>#REF!</v>
      </c>
      <c r="M4" t="e">
        <f>IF(A4="","",#REF!)</f>
        <v>#REF!</v>
      </c>
    </row>
    <row r="5" spans="1:13">
      <c r="A5" t="e">
        <f>IF(#REF!="","",410000+#REF!*10)</f>
        <v>#REF!</v>
      </c>
      <c r="B5" t="e">
        <f>IF(A5="","",#REF!)</f>
        <v>#REF!</v>
      </c>
      <c r="C5" t="e">
        <f>IF(A5="","",#REF!)</f>
        <v>#REF!</v>
      </c>
      <c r="D5" t="e">
        <f>IF(A5="","",#REF!)</f>
        <v>#REF!</v>
      </c>
      <c r="G5">
        <v>4</v>
      </c>
      <c r="H5" t="e">
        <f>IF(A5="","",#REF!)</f>
        <v>#REF!</v>
      </c>
      <c r="I5" t="e">
        <f>IF(A5="","",#REF!)</f>
        <v>#REF!</v>
      </c>
      <c r="J5" t="e">
        <f>IF(A5="","",#REF!)</f>
        <v>#REF!</v>
      </c>
      <c r="K5" t="e">
        <f>IF(A5="","",#REF!)</f>
        <v>#REF!</v>
      </c>
      <c r="L5" t="e">
        <f t="shared" si="0"/>
        <v>#REF!</v>
      </c>
      <c r="M5" t="e">
        <f>IF(A5="","",#REF!)</f>
        <v>#REF!</v>
      </c>
    </row>
    <row r="6" spans="1:13">
      <c r="A6" t="e">
        <f>IF(#REF!="","",410000+#REF!*10)</f>
        <v>#REF!</v>
      </c>
      <c r="B6" t="e">
        <f>IF(A6="","",#REF!)</f>
        <v>#REF!</v>
      </c>
      <c r="C6" t="e">
        <f>IF(A6="","",#REF!)</f>
        <v>#REF!</v>
      </c>
      <c r="D6" t="e">
        <f>IF(A6="","",#REF!)</f>
        <v>#REF!</v>
      </c>
      <c r="G6">
        <v>5</v>
      </c>
      <c r="H6" t="e">
        <f>IF(A6="","",#REF!)</f>
        <v>#REF!</v>
      </c>
      <c r="I6" t="e">
        <f>IF(A6="","",#REF!)</f>
        <v>#REF!</v>
      </c>
      <c r="J6" t="e">
        <f>IF(A6="","",#REF!)</f>
        <v>#REF!</v>
      </c>
      <c r="K6" t="e">
        <f>IF(A6="","",#REF!)</f>
        <v>#REF!</v>
      </c>
      <c r="L6" t="e">
        <f t="shared" si="0"/>
        <v>#REF!</v>
      </c>
      <c r="M6" t="e">
        <f>IF(A6="","",#REF!)</f>
        <v>#REF!</v>
      </c>
    </row>
    <row r="7" spans="1:13">
      <c r="A7" t="e">
        <f>IF(#REF!="","",410000+#REF!*10)</f>
        <v>#REF!</v>
      </c>
      <c r="B7" t="e">
        <f>IF(A7="","",#REF!)</f>
        <v>#REF!</v>
      </c>
      <c r="C7" t="e">
        <f>IF(A7="","",#REF!)</f>
        <v>#REF!</v>
      </c>
      <c r="D7" t="e">
        <f>IF(A7="","",#REF!)</f>
        <v>#REF!</v>
      </c>
      <c r="G7">
        <v>6</v>
      </c>
      <c r="H7" t="e">
        <f>IF(A7="","",#REF!)</f>
        <v>#REF!</v>
      </c>
      <c r="I7" t="e">
        <f>IF(A7="","",#REF!)</f>
        <v>#REF!</v>
      </c>
      <c r="J7" t="e">
        <f>IF(A7="","",#REF!)</f>
        <v>#REF!</v>
      </c>
      <c r="K7" t="e">
        <f>IF(A7="","",#REF!)</f>
        <v>#REF!</v>
      </c>
      <c r="L7" t="e">
        <f t="shared" si="0"/>
        <v>#REF!</v>
      </c>
      <c r="M7" t="e">
        <f>IF(A7="","",#REF!)</f>
        <v>#REF!</v>
      </c>
    </row>
    <row r="8" spans="1:13">
      <c r="A8" s="6" t="e">
        <f>IF(#REF!="","",1610000+#REF!*10)</f>
        <v>#REF!</v>
      </c>
      <c r="B8" s="6" t="e">
        <f>IF(A8="","",#REF!)</f>
        <v>#REF!</v>
      </c>
      <c r="C8" s="6" t="e">
        <f>IF(A8="","",#REF!)</f>
        <v>#REF!</v>
      </c>
      <c r="D8" s="6" t="e">
        <f>IF(A8="","",#REF!)</f>
        <v>#REF!</v>
      </c>
      <c r="E8" s="6"/>
      <c r="F8" s="6"/>
      <c r="G8" s="6">
        <v>1</v>
      </c>
      <c r="H8" s="6" t="e">
        <f>IF(A8="","",#REF!)</f>
        <v>#REF!</v>
      </c>
      <c r="I8" s="6" t="e">
        <f>IF(A8="","",#REF!)</f>
        <v>#REF!</v>
      </c>
      <c r="J8" s="6" t="e">
        <f>IF(A8="","",#REF!)</f>
        <v>#REF!</v>
      </c>
      <c r="K8" s="6" t="e">
        <f>IF(A8="","",#REF!)</f>
        <v>#REF!</v>
      </c>
      <c r="L8" s="6" t="e">
        <f t="shared" si="0"/>
        <v>#REF!</v>
      </c>
      <c r="M8" s="6" t="e">
        <f>IF(A8="","",#REF!)</f>
        <v>#REF!</v>
      </c>
    </row>
    <row r="9" spans="1:13">
      <c r="A9" s="6" t="e">
        <f>IF(#REF!="","",1610000+#REF!*10)</f>
        <v>#REF!</v>
      </c>
      <c r="B9" s="6" t="e">
        <f>IF(A9="","",#REF!)</f>
        <v>#REF!</v>
      </c>
      <c r="C9" s="6" t="e">
        <f>IF(A9="","",#REF!)</f>
        <v>#REF!</v>
      </c>
      <c r="D9" s="6" t="e">
        <f>IF(A9="","",#REF!)</f>
        <v>#REF!</v>
      </c>
      <c r="E9" s="6"/>
      <c r="F9" s="6"/>
      <c r="G9" s="6">
        <v>2</v>
      </c>
      <c r="H9" s="6" t="e">
        <f>IF(A9="","",#REF!)</f>
        <v>#REF!</v>
      </c>
      <c r="I9" s="6" t="e">
        <f>IF(A9="","",#REF!)</f>
        <v>#REF!</v>
      </c>
      <c r="J9" s="6" t="e">
        <f>IF(A9="","",#REF!)</f>
        <v>#REF!</v>
      </c>
      <c r="K9" s="6" t="e">
        <f>IF(A9="","",#REF!)</f>
        <v>#REF!</v>
      </c>
      <c r="L9" s="6" t="e">
        <f t="shared" si="0"/>
        <v>#REF!</v>
      </c>
      <c r="M9" s="6" t="e">
        <f>IF(A9="","",#REF!)</f>
        <v>#REF!</v>
      </c>
    </row>
    <row r="10" spans="1:13">
      <c r="A10" s="6" t="e">
        <f>IF(#REF!="","",1610000+#REF!*10)</f>
        <v>#REF!</v>
      </c>
      <c r="B10" s="6" t="e">
        <f>IF(A10="","",#REF!)</f>
        <v>#REF!</v>
      </c>
      <c r="C10" s="6" t="e">
        <f>IF(A10="","",#REF!)</f>
        <v>#REF!</v>
      </c>
      <c r="D10" s="6" t="e">
        <f>IF(A10="","",#REF!)</f>
        <v>#REF!</v>
      </c>
      <c r="E10" s="6"/>
      <c r="F10" s="6"/>
      <c r="G10" s="6">
        <v>3</v>
      </c>
      <c r="H10" s="6" t="e">
        <f>IF(A10="","",#REF!)</f>
        <v>#REF!</v>
      </c>
      <c r="I10" s="6" t="e">
        <f>IF(A10="","",#REF!)</f>
        <v>#REF!</v>
      </c>
      <c r="J10" s="6" t="e">
        <f>IF(A10="","",#REF!)</f>
        <v>#REF!</v>
      </c>
      <c r="K10" s="6" t="e">
        <f>IF(A10="","",#REF!)</f>
        <v>#REF!</v>
      </c>
      <c r="L10" s="6" t="e">
        <f t="shared" si="0"/>
        <v>#REF!</v>
      </c>
      <c r="M10" s="6" t="e">
        <f>IF(A10="","",#REF!)</f>
        <v>#REF!</v>
      </c>
    </row>
    <row r="11" spans="1:13">
      <c r="A11" s="6" t="e">
        <f>IF(#REF!="","",1610000+#REF!*10)</f>
        <v>#REF!</v>
      </c>
      <c r="B11" s="6" t="e">
        <f>IF(A11="","",#REF!)</f>
        <v>#REF!</v>
      </c>
      <c r="C11" s="6" t="e">
        <f>IF(A11="","",#REF!)</f>
        <v>#REF!</v>
      </c>
      <c r="D11" s="6" t="e">
        <f>IF(A11="","",#REF!)</f>
        <v>#REF!</v>
      </c>
      <c r="E11" s="6"/>
      <c r="F11" s="6"/>
      <c r="G11" s="6">
        <v>4</v>
      </c>
      <c r="H11" s="6" t="e">
        <f>IF(A11="","",#REF!)</f>
        <v>#REF!</v>
      </c>
      <c r="I11" s="6" t="e">
        <f>IF(A11="","",#REF!)</f>
        <v>#REF!</v>
      </c>
      <c r="J11" s="6" t="e">
        <f>IF(A11="","",#REF!)</f>
        <v>#REF!</v>
      </c>
      <c r="K11" s="6" t="e">
        <f>IF(A11="","",#REF!)</f>
        <v>#REF!</v>
      </c>
      <c r="L11" s="6" t="e">
        <f t="shared" si="0"/>
        <v>#REF!</v>
      </c>
      <c r="M11" s="6" t="e">
        <f>IF(A11="","",#REF!)</f>
        <v>#REF!</v>
      </c>
    </row>
    <row r="12" spans="1:13">
      <c r="A12" s="6" t="e">
        <f>IF(#REF!="","",1610000+#REF!*10)</f>
        <v>#REF!</v>
      </c>
      <c r="B12" s="6" t="e">
        <f>IF(A12="","",#REF!)</f>
        <v>#REF!</v>
      </c>
      <c r="C12" s="6" t="e">
        <f>IF(A12="","",#REF!)</f>
        <v>#REF!</v>
      </c>
      <c r="D12" s="6" t="e">
        <f>IF(A12="","",#REF!)</f>
        <v>#REF!</v>
      </c>
      <c r="E12" s="6"/>
      <c r="F12" s="6"/>
      <c r="G12" s="6">
        <v>5</v>
      </c>
      <c r="H12" s="6" t="e">
        <f>IF(A12="","",#REF!)</f>
        <v>#REF!</v>
      </c>
      <c r="I12" s="6" t="e">
        <f>IF(A12="","",#REF!)</f>
        <v>#REF!</v>
      </c>
      <c r="J12" s="6" t="e">
        <f>IF(A12="","",#REF!)</f>
        <v>#REF!</v>
      </c>
      <c r="K12" s="6" t="e">
        <f>IF(A12="","",#REF!)</f>
        <v>#REF!</v>
      </c>
      <c r="L12" s="6" t="e">
        <f t="shared" si="0"/>
        <v>#REF!</v>
      </c>
      <c r="M12" s="6" t="e">
        <f>IF(A12="","",#REF!)</f>
        <v>#REF!</v>
      </c>
    </row>
    <row r="13" spans="1:13">
      <c r="A13" s="6" t="e">
        <f>IF(#REF!="","",1610000+#REF!*10)</f>
        <v>#REF!</v>
      </c>
      <c r="B13" s="6" t="e">
        <f>IF(A13="","",#REF!)</f>
        <v>#REF!</v>
      </c>
      <c r="C13" s="6" t="e">
        <f>IF(A13="","",#REF!)</f>
        <v>#REF!</v>
      </c>
      <c r="D13" s="6" t="e">
        <f>IF(A13="","",#REF!)</f>
        <v>#REF!</v>
      </c>
      <c r="E13" s="6"/>
      <c r="F13" s="6"/>
      <c r="G13" s="6">
        <v>6</v>
      </c>
      <c r="H13" s="6" t="e">
        <f>IF(A13="","",#REF!)</f>
        <v>#REF!</v>
      </c>
      <c r="I13" s="6" t="e">
        <f>IF(A13="","",#REF!)</f>
        <v>#REF!</v>
      </c>
      <c r="J13" s="6" t="e">
        <f>IF(A13="","",#REF!)</f>
        <v>#REF!</v>
      </c>
      <c r="K13" s="6" t="e">
        <f>IF(A13="","",#REF!)</f>
        <v>#REF!</v>
      </c>
      <c r="L13" s="6" t="e">
        <f t="shared" si="0"/>
        <v>#REF!</v>
      </c>
      <c r="M13" s="6" t="e">
        <f>IF(A13="","",#REF!)</f>
        <v>#REF!</v>
      </c>
    </row>
    <row r="14" spans="1:13">
      <c r="A14" t="e">
        <f>IF(#REF!="","",420000+#REF!*10)</f>
        <v>#REF!</v>
      </c>
      <c r="B14" t="e">
        <f>IF(A14="","",#REF!)</f>
        <v>#REF!</v>
      </c>
      <c r="C14" t="e">
        <f>IF(A14="","",#REF!)</f>
        <v>#REF!</v>
      </c>
      <c r="D14" t="e">
        <f>IF(A14="","",#REF!)</f>
        <v>#REF!</v>
      </c>
      <c r="G14">
        <v>1</v>
      </c>
      <c r="H14" t="e">
        <f>IF(A14="","",#REF!)</f>
        <v>#REF!</v>
      </c>
      <c r="I14" t="e">
        <f>IF(A14="","",#REF!)</f>
        <v>#REF!</v>
      </c>
      <c r="J14" t="e">
        <f>IF(A14="","",#REF!)</f>
        <v>#REF!</v>
      </c>
      <c r="K14" t="e">
        <f>IF(A14="","",#REF!)</f>
        <v>#REF!</v>
      </c>
      <c r="L14" t="e">
        <f t="shared" si="0"/>
        <v>#REF!</v>
      </c>
      <c r="M14" t="e">
        <f>IF(A14="","",#REF!)</f>
        <v>#REF!</v>
      </c>
    </row>
    <row r="15" spans="1:13">
      <c r="A15" t="e">
        <f>IF(#REF!="","",420000+#REF!*10)</f>
        <v>#REF!</v>
      </c>
      <c r="B15" t="e">
        <f>IF(A15="","",#REF!)</f>
        <v>#REF!</v>
      </c>
      <c r="C15" t="e">
        <f>IF(A15="","",#REF!)</f>
        <v>#REF!</v>
      </c>
      <c r="D15" t="e">
        <f>IF(A15="","",#REF!)</f>
        <v>#REF!</v>
      </c>
      <c r="G15">
        <v>2</v>
      </c>
      <c r="H15" t="e">
        <f>IF(A15="","",#REF!)</f>
        <v>#REF!</v>
      </c>
      <c r="I15" t="e">
        <f>IF(A15="","",#REF!)</f>
        <v>#REF!</v>
      </c>
      <c r="J15" t="e">
        <f>IF(A15="","",#REF!)</f>
        <v>#REF!</v>
      </c>
      <c r="K15" t="e">
        <f>IF(A15="","",#REF!)</f>
        <v>#REF!</v>
      </c>
      <c r="L15" t="e">
        <f t="shared" si="0"/>
        <v>#REF!</v>
      </c>
      <c r="M15" t="e">
        <f>IF(A15="","",#REF!)</f>
        <v>#REF!</v>
      </c>
    </row>
    <row r="16" spans="1:13">
      <c r="A16" t="e">
        <f>IF(#REF!="","",420000+#REF!*10)</f>
        <v>#REF!</v>
      </c>
      <c r="B16" t="e">
        <f>IF(A16="","",#REF!)</f>
        <v>#REF!</v>
      </c>
      <c r="C16" t="e">
        <f>IF(A16="","",#REF!)</f>
        <v>#REF!</v>
      </c>
      <c r="D16" t="e">
        <f>IF(A16="","",#REF!)</f>
        <v>#REF!</v>
      </c>
      <c r="G16">
        <v>3</v>
      </c>
      <c r="H16" t="e">
        <f>IF(A16="","",#REF!)</f>
        <v>#REF!</v>
      </c>
      <c r="I16" t="e">
        <f>IF(A16="","",#REF!)</f>
        <v>#REF!</v>
      </c>
      <c r="J16" t="e">
        <f>IF(A16="","",#REF!)</f>
        <v>#REF!</v>
      </c>
      <c r="K16" t="e">
        <f>IF(A16="","",#REF!)</f>
        <v>#REF!</v>
      </c>
      <c r="L16" t="e">
        <f t="shared" si="0"/>
        <v>#REF!</v>
      </c>
      <c r="M16" t="e">
        <f>IF(A16="","",#REF!)</f>
        <v>#REF!</v>
      </c>
    </row>
    <row r="17" spans="1:13">
      <c r="A17" t="e">
        <f>IF(#REF!="","",420000+#REF!*10)</f>
        <v>#REF!</v>
      </c>
      <c r="B17" t="e">
        <f>IF(A17="","",#REF!)</f>
        <v>#REF!</v>
      </c>
      <c r="C17" t="e">
        <f>IF(A17="","",#REF!)</f>
        <v>#REF!</v>
      </c>
      <c r="D17" t="e">
        <f>IF(A17="","",#REF!)</f>
        <v>#REF!</v>
      </c>
      <c r="G17">
        <v>4</v>
      </c>
      <c r="H17" t="e">
        <f>IF(A17="","",#REF!)</f>
        <v>#REF!</v>
      </c>
      <c r="I17" t="e">
        <f>IF(A17="","",#REF!)</f>
        <v>#REF!</v>
      </c>
      <c r="J17" t="e">
        <f>IF(A17="","",#REF!)</f>
        <v>#REF!</v>
      </c>
      <c r="K17" t="e">
        <f>IF(A17="","",#REF!)</f>
        <v>#REF!</v>
      </c>
      <c r="L17" t="e">
        <f t="shared" si="0"/>
        <v>#REF!</v>
      </c>
      <c r="M17" t="e">
        <f>IF(A17="","",#REF!)</f>
        <v>#REF!</v>
      </c>
    </row>
    <row r="18" spans="1:13">
      <c r="A18" t="e">
        <f>IF(#REF!="","",420000+#REF!*10)</f>
        <v>#REF!</v>
      </c>
      <c r="B18" t="e">
        <f>IF(A18="","",#REF!)</f>
        <v>#REF!</v>
      </c>
      <c r="C18" t="e">
        <f>IF(A18="","",#REF!)</f>
        <v>#REF!</v>
      </c>
      <c r="D18" t="e">
        <f>IF(A18="","",#REF!)</f>
        <v>#REF!</v>
      </c>
      <c r="G18">
        <v>5</v>
      </c>
      <c r="H18" t="e">
        <f>IF(A18="","",#REF!)</f>
        <v>#REF!</v>
      </c>
      <c r="I18" t="e">
        <f>IF(A18="","",#REF!)</f>
        <v>#REF!</v>
      </c>
      <c r="J18" t="e">
        <f>IF(A18="","",#REF!)</f>
        <v>#REF!</v>
      </c>
      <c r="K18" t="e">
        <f>IF(A18="","",#REF!)</f>
        <v>#REF!</v>
      </c>
      <c r="L18" t="e">
        <f t="shared" si="0"/>
        <v>#REF!</v>
      </c>
      <c r="M18" t="e">
        <f>IF(A18="","",#REF!)</f>
        <v>#REF!</v>
      </c>
    </row>
    <row r="19" spans="1:13">
      <c r="A19" t="e">
        <f>IF(#REF!="","",420000+#REF!*10)</f>
        <v>#REF!</v>
      </c>
      <c r="B19" t="e">
        <f>IF(A19="","",#REF!)</f>
        <v>#REF!</v>
      </c>
      <c r="C19" t="e">
        <f>IF(A19="","",#REF!)</f>
        <v>#REF!</v>
      </c>
      <c r="D19" t="e">
        <f>IF(A19="","",#REF!)</f>
        <v>#REF!</v>
      </c>
      <c r="G19">
        <v>6</v>
      </c>
      <c r="H19" t="e">
        <f>IF(A19="","",#REF!)</f>
        <v>#REF!</v>
      </c>
      <c r="I19" t="e">
        <f>IF(A19="","",#REF!)</f>
        <v>#REF!</v>
      </c>
      <c r="J19" t="e">
        <f>IF(A19="","",#REF!)</f>
        <v>#REF!</v>
      </c>
      <c r="K19" t="e">
        <f>IF(A19="","",#REF!)</f>
        <v>#REF!</v>
      </c>
      <c r="L19" t="e">
        <f t="shared" si="0"/>
        <v>#REF!</v>
      </c>
      <c r="M19" t="e">
        <f>IF(A19="","",#REF!)</f>
        <v>#REF!</v>
      </c>
    </row>
    <row r="20" spans="1:13">
      <c r="A20" s="5" t="e">
        <f>IF(#REF!="","",1620000+#REF!*10)</f>
        <v>#REF!</v>
      </c>
      <c r="B20" s="5" t="e">
        <f>IF(A20="","",#REF!)</f>
        <v>#REF!</v>
      </c>
      <c r="C20" s="5" t="e">
        <f>IF(A20="","",#REF!)</f>
        <v>#REF!</v>
      </c>
      <c r="D20" s="5" t="e">
        <f>IF(A20="","",#REF!)</f>
        <v>#REF!</v>
      </c>
      <c r="E20" s="5"/>
      <c r="F20" s="5"/>
      <c r="G20" s="5">
        <v>1</v>
      </c>
      <c r="H20" s="5" t="e">
        <f>IF(A20="","",#REF!)</f>
        <v>#REF!</v>
      </c>
      <c r="I20" s="5" t="e">
        <f>IF(A20="","",#REF!)</f>
        <v>#REF!</v>
      </c>
      <c r="J20" s="5" t="e">
        <f>IF(A20="","",#REF!)</f>
        <v>#REF!</v>
      </c>
      <c r="K20" s="5" t="e">
        <f>IF(A20="","",#REF!)</f>
        <v>#REF!</v>
      </c>
      <c r="L20" s="5" t="e">
        <f t="shared" si="0"/>
        <v>#REF!</v>
      </c>
      <c r="M20" s="5" t="e">
        <f>IF(A20="","",#REF!)</f>
        <v>#REF!</v>
      </c>
    </row>
    <row r="21" spans="1:13">
      <c r="A21" s="5" t="e">
        <f>IF(#REF!="","",1620000+#REF!*10)</f>
        <v>#REF!</v>
      </c>
      <c r="B21" s="5" t="e">
        <f>IF(A21="","",#REF!)</f>
        <v>#REF!</v>
      </c>
      <c r="C21" s="5" t="e">
        <f>IF(A21="","",#REF!)</f>
        <v>#REF!</v>
      </c>
      <c r="D21" s="5" t="e">
        <f>IF(A21="","",#REF!)</f>
        <v>#REF!</v>
      </c>
      <c r="E21" s="5"/>
      <c r="F21" s="5"/>
      <c r="G21" s="5">
        <v>2</v>
      </c>
      <c r="H21" s="5" t="e">
        <f>IF(A21="","",#REF!)</f>
        <v>#REF!</v>
      </c>
      <c r="I21" s="5" t="e">
        <f>IF(A21="","",#REF!)</f>
        <v>#REF!</v>
      </c>
      <c r="J21" s="5" t="e">
        <f>IF(A21="","",#REF!)</f>
        <v>#REF!</v>
      </c>
      <c r="K21" s="5" t="e">
        <f>IF(A21="","",#REF!)</f>
        <v>#REF!</v>
      </c>
      <c r="L21" s="5" t="e">
        <f t="shared" si="0"/>
        <v>#REF!</v>
      </c>
      <c r="M21" s="5" t="e">
        <f>IF(A21="","",#REF!)</f>
        <v>#REF!</v>
      </c>
    </row>
    <row r="22" spans="1:13">
      <c r="A22" s="5" t="e">
        <f>IF(#REF!="","",1620000+#REF!*10)</f>
        <v>#REF!</v>
      </c>
      <c r="B22" s="5" t="e">
        <f>IF(A22="","",#REF!)</f>
        <v>#REF!</v>
      </c>
      <c r="C22" s="5" t="e">
        <f>IF(A22="","",#REF!)</f>
        <v>#REF!</v>
      </c>
      <c r="D22" s="5" t="e">
        <f>IF(A22="","",#REF!)</f>
        <v>#REF!</v>
      </c>
      <c r="E22" s="5"/>
      <c r="F22" s="5"/>
      <c r="G22" s="5">
        <v>3</v>
      </c>
      <c r="H22" s="5" t="e">
        <f>IF(A22="","",#REF!)</f>
        <v>#REF!</v>
      </c>
      <c r="I22" s="5" t="e">
        <f>IF(A22="","",#REF!)</f>
        <v>#REF!</v>
      </c>
      <c r="J22" s="5" t="e">
        <f>IF(A22="","",#REF!)</f>
        <v>#REF!</v>
      </c>
      <c r="K22" s="5" t="e">
        <f>IF(A22="","",#REF!)</f>
        <v>#REF!</v>
      </c>
      <c r="L22" s="5" t="e">
        <f t="shared" si="0"/>
        <v>#REF!</v>
      </c>
      <c r="M22" s="5" t="e">
        <f>IF(A22="","",#REF!)</f>
        <v>#REF!</v>
      </c>
    </row>
    <row r="23" spans="1:13">
      <c r="A23" s="5" t="e">
        <f>IF(#REF!="","",1620000+#REF!*10)</f>
        <v>#REF!</v>
      </c>
      <c r="B23" s="5" t="e">
        <f>IF(A23="","",#REF!)</f>
        <v>#REF!</v>
      </c>
      <c r="C23" s="5" t="e">
        <f>IF(A23="","",#REF!)</f>
        <v>#REF!</v>
      </c>
      <c r="D23" s="5" t="e">
        <f>IF(A23="","",#REF!)</f>
        <v>#REF!</v>
      </c>
      <c r="E23" s="5"/>
      <c r="F23" s="5"/>
      <c r="G23" s="5">
        <v>4</v>
      </c>
      <c r="H23" s="5" t="e">
        <f>IF(A23="","",#REF!)</f>
        <v>#REF!</v>
      </c>
      <c r="I23" s="5" t="e">
        <f>IF(A23="","",#REF!)</f>
        <v>#REF!</v>
      </c>
      <c r="J23" s="5" t="e">
        <f>IF(A23="","",#REF!)</f>
        <v>#REF!</v>
      </c>
      <c r="K23" s="5" t="e">
        <f>IF(A23="","",#REF!)</f>
        <v>#REF!</v>
      </c>
      <c r="L23" s="5" t="e">
        <f t="shared" si="0"/>
        <v>#REF!</v>
      </c>
      <c r="M23" s="5" t="e">
        <f>IF(A23="","",#REF!)</f>
        <v>#REF!</v>
      </c>
    </row>
    <row r="24" spans="1:13">
      <c r="A24" s="5" t="e">
        <f>IF(#REF!="","",1620000+#REF!*10)</f>
        <v>#REF!</v>
      </c>
      <c r="B24" s="5" t="e">
        <f>IF(A24="","",#REF!)</f>
        <v>#REF!</v>
      </c>
      <c r="C24" s="5" t="e">
        <f>IF(A24="","",#REF!)</f>
        <v>#REF!</v>
      </c>
      <c r="D24" s="5" t="e">
        <f>IF(A24="","",#REF!)</f>
        <v>#REF!</v>
      </c>
      <c r="E24" s="5"/>
      <c r="F24" s="5"/>
      <c r="G24" s="5">
        <v>5</v>
      </c>
      <c r="H24" s="5" t="e">
        <f>IF(A24="","",#REF!)</f>
        <v>#REF!</v>
      </c>
      <c r="I24" s="5" t="e">
        <f>IF(A24="","",#REF!)</f>
        <v>#REF!</v>
      </c>
      <c r="J24" s="5" t="e">
        <f>IF(A24="","",#REF!)</f>
        <v>#REF!</v>
      </c>
      <c r="K24" s="5" t="e">
        <f>IF(A24="","",#REF!)</f>
        <v>#REF!</v>
      </c>
      <c r="L24" s="5" t="e">
        <f t="shared" si="0"/>
        <v>#REF!</v>
      </c>
      <c r="M24" s="5" t="e">
        <f>IF(A24="","",#REF!)</f>
        <v>#REF!</v>
      </c>
    </row>
    <row r="25" spans="1:13">
      <c r="A25" s="5" t="e">
        <f>IF(#REF!="","",1620000+#REF!*10)</f>
        <v>#REF!</v>
      </c>
      <c r="B25" s="5" t="e">
        <f>IF(A25="","",#REF!)</f>
        <v>#REF!</v>
      </c>
      <c r="C25" s="5" t="e">
        <f>IF(A25="","",#REF!)</f>
        <v>#REF!</v>
      </c>
      <c r="D25" s="5" t="e">
        <f>IF(A25="","",#REF!)</f>
        <v>#REF!</v>
      </c>
      <c r="E25" s="5"/>
      <c r="F25" s="5"/>
      <c r="G25" s="5">
        <v>6</v>
      </c>
      <c r="H25" s="5" t="e">
        <f>IF(A25="","",#REF!)</f>
        <v>#REF!</v>
      </c>
      <c r="I25" s="5" t="e">
        <f>IF(A25="","",#REF!)</f>
        <v>#REF!</v>
      </c>
      <c r="J25" s="5" t="e">
        <f>IF(A25="","",#REF!)</f>
        <v>#REF!</v>
      </c>
      <c r="K25" s="5" t="e">
        <f>IF(A25="","",#REF!)</f>
        <v>#REF!</v>
      </c>
      <c r="L25" s="5" t="e">
        <f t="shared" si="0"/>
        <v>#REF!</v>
      </c>
      <c r="M25" s="5" t="e">
        <f>IF(A25="","",#REF!)</f>
        <v>#REF!</v>
      </c>
    </row>
  </sheetData>
  <sheetProtection sheet="1" objects="1" scenarios="1"/>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3</vt:i4>
      </vt:variant>
    </vt:vector>
  </HeadingPairs>
  <TitlesOfParts>
    <vt:vector size="12" baseType="lpstr">
      <vt:lpstr>要項を必ずお読みください</vt:lpstr>
      <vt:lpstr>注意事項</vt:lpstr>
      <vt:lpstr>①参加者一覧表</vt:lpstr>
      <vt:lpstr>②参加人数一覧表</vt:lpstr>
      <vt:lpstr>健康チェックシート提出用</vt:lpstr>
      <vt:lpstr>教室終了後</vt:lpstr>
      <vt:lpstr>Sheet5</vt:lpstr>
      <vt:lpstr>W4R</vt:lpstr>
      <vt:lpstr>data_team</vt:lpstr>
      <vt:lpstr>①参加者一覧表!Print_Area</vt:lpstr>
      <vt:lpstr>②参加人数一覧表!Print_Area</vt:lpstr>
      <vt:lpstr>要項を必ずお読みください!Print_Area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shimizu</dc:creator>
  <cp:lastModifiedBy>nagoya area</cp:lastModifiedBy>
  <cp:lastPrinted>2020-10-31T08:48:34Z</cp:lastPrinted>
  <dcterms:created xsi:type="dcterms:W3CDTF">2013-01-03T14:12:28Z</dcterms:created>
  <dcterms:modified xsi:type="dcterms:W3CDTF">2020-11-01T05:16:57Z</dcterms:modified>
</cp:coreProperties>
</file>